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<sst xmlns="http://schemas.openxmlformats.org/spreadsheetml/2006/main" count="84" uniqueCount="81">
  <si>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</si>
  <si>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</si>
  <si>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</si>
  <si>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</si>
  <si>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</si>
  <si>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</si>
  <si>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</si>
  <si>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</si>
  <si>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</si>
  <si>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</si>
  <si>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</si>
  <si>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</si>
  <si>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</si>
  <si>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</si>
  <si>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</si>
  <si>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</si>
  <si>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</si>
  <si>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</si>
  <si>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</si>
  <si>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</si>
  <si>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</si>
  <si>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</si>
  <si>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</si>
  <si>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</si>
  <si>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</si>
  <si>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</si>
  <si>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</si>
  <si>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</si>
  <si>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</si>
  <si>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</si>
  <si>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</si>
  <si>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</si>
  <si>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</si>
  <si>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</si>
  <si>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</si>
  <si>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</si>
  <si>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</si>
  <si>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</si>
  <si>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</si>
  <si>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</si>
  <si>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</si>
  <si>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</si>
  <si>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</si>
  <si>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</si>
  <si>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</si>
  <si>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</si>
  <si>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</si>
  <si>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</si>
  <si>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</si>
  <si>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</si>
  <si>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</si>
  <si>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</si>
  <si>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</si>
  <si>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</si>
  <si>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</si>
  <si>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</si>
  <si>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</si>
  <si>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</si>
  <si>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</si>
  <si>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</si>
  <si>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</si>
  <si>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</si>
  <si>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</si>
  <si>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</si>
  <si>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</si>
  <si>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09/05/22 - VENCIMENTO 16/05/22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</si>
  <si>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</si>
  <si>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</si>
  <si>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</si>
  <si>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</si>
  <si>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</si>
  <si>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</si>
  <si>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</si>
  <si>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</si>
  <si>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</si>
  <si>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</si>
  <si>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</si>
  <si>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</si>
  <si>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</si>
  <si>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5.3. Revisão de Remuneração pelo Transporte Coletivo (1)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</si>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</sst>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383233</v>
      </c>
      <c r="C7" s="9">
        <f t="shared" si="0"/>
        <v>277299</v>
      </c>
      <c r="D7" s="9">
        <f t="shared" si="0"/>
        <v>267783</v>
      </c>
      <c r="E7" s="9">
        <f t="shared" si="0"/>
        <v>67740</v>
      </c>
      <c r="F7" s="9">
        <f t="shared" si="0"/>
        <v>221103</v>
      </c>
      <c r="G7" s="9">
        <f t="shared" si="0"/>
        <v>366669</v>
      </c>
      <c r="H7" s="9">
        <f t="shared" si="0"/>
        <v>40665</v>
      </c>
      <c r="I7" s="9">
        <f t="shared" si="0"/>
        <v>262034</v>
      </c>
      <c r="J7" s="9">
        <f t="shared" si="0"/>
        <v>236505</v>
      </c>
      <c r="K7" s="9">
        <f t="shared" si="0"/>
        <v>336233</v>
      </c>
      <c r="L7" s="9">
        <f t="shared" si="0"/>
        <v>264475</v>
      </c>
      <c r="M7" s="9">
        <f t="shared" si="0"/>
        <v>132077</v>
      </c>
      <c r="N7" s="9">
        <f t="shared" si="0"/>
        <v>81723</v>
      </c>
      <c r="O7" s="9">
        <f t="shared" si="0"/>
        <v>2937539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15704</v>
      </c>
      <c r="C8" s="11">
        <f t="shared" si="1"/>
        <v>16448</v>
      </c>
      <c r="D8" s="11">
        <f t="shared" si="1"/>
        <v>12000</v>
      </c>
      <c r="E8" s="11">
        <f t="shared" si="1"/>
        <v>2632</v>
      </c>
      <c r="F8" s="11">
        <f t="shared" si="1"/>
        <v>9256</v>
      </c>
      <c r="G8" s="11">
        <f t="shared" si="1"/>
        <v>14370</v>
      </c>
      <c r="H8" s="11">
        <f t="shared" si="1"/>
        <v>2072</v>
      </c>
      <c r="I8" s="11">
        <f t="shared" si="1"/>
        <v>16704</v>
      </c>
      <c r="J8" s="11">
        <f t="shared" si="1"/>
        <v>13218</v>
      </c>
      <c r="K8" s="11">
        <f t="shared" si="1"/>
        <v>9843</v>
      </c>
      <c r="L8" s="11">
        <f t="shared" si="1"/>
        <v>8695</v>
      </c>
      <c r="M8" s="11">
        <f t="shared" si="1"/>
        <v>6721</v>
      </c>
      <c r="N8" s="11">
        <f t="shared" si="1"/>
        <v>4901</v>
      </c>
      <c r="O8" s="11">
        <f t="shared" si="1"/>
        <v>132564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15704</v>
      </c>
      <c r="C9" s="11">
        <v>16448</v>
      </c>
      <c r="D9" s="11">
        <v>12000</v>
      </c>
      <c r="E9" s="11">
        <v>2632</v>
      </c>
      <c r="F9" s="11">
        <v>9256</v>
      </c>
      <c r="G9" s="11">
        <v>14370</v>
      </c>
      <c r="H9" s="11">
        <v>2072</v>
      </c>
      <c r="I9" s="11">
        <v>16698</v>
      </c>
      <c r="J9" s="11">
        <v>13218</v>
      </c>
      <c r="K9" s="11">
        <v>9825</v>
      </c>
      <c r="L9" s="11">
        <v>8693</v>
      </c>
      <c r="M9" s="11">
        <v>6712</v>
      </c>
      <c r="N9" s="11">
        <v>4892</v>
      </c>
      <c r="O9" s="11">
        <f>SUM(B9:N9)</f>
        <v>132520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6</v>
      </c>
      <c r="J10" s="13">
        <v>0</v>
      </c>
      <c r="K10" s="13">
        <v>18</v>
      </c>
      <c r="L10" s="13">
        <v>2</v>
      </c>
      <c r="M10" s="13">
        <v>9</v>
      </c>
      <c r="N10" s="13">
        <v>9</v>
      </c>
      <c r="O10" s="11">
        <f>SUM(B10:N10)</f>
        <v>44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367529</v>
      </c>
      <c r="C11" s="13">
        <v>260851</v>
      </c>
      <c r="D11" s="13">
        <v>255783</v>
      </c>
      <c r="E11" s="13">
        <v>65108</v>
      </c>
      <c r="F11" s="13">
        <v>211847</v>
      </c>
      <c r="G11" s="13">
        <v>352299</v>
      </c>
      <c r="H11" s="13">
        <v>38593</v>
      </c>
      <c r="I11" s="13">
        <v>245330</v>
      </c>
      <c r="J11" s="13">
        <v>223287</v>
      </c>
      <c r="K11" s="13">
        <v>326390</v>
      </c>
      <c r="L11" s="13">
        <v>255780</v>
      </c>
      <c r="M11" s="13">
        <v>125356</v>
      </c>
      <c r="N11" s="13">
        <v>76822</v>
      </c>
      <c r="O11" s="11">
        <f>SUM(B11:N11)</f>
        <v>2804975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66</v>
      </c>
      <c r="B14" s="17">
        <v>0.2083</v>
      </c>
      <c r="C14" s="17">
        <v>0.2152</v>
      </c>
      <c r="D14" s="17">
        <v>0.1887</v>
      </c>
      <c r="E14" s="17">
        <v>0.3224</v>
      </c>
      <c r="F14" s="17">
        <v>0.2188</v>
      </c>
      <c r="G14" s="17">
        <v>0.18</v>
      </c>
      <c r="H14" s="17">
        <v>0.2417</v>
      </c>
      <c r="I14" s="17">
        <v>0.2137</v>
      </c>
      <c r="J14" s="17">
        <v>0.2149</v>
      </c>
      <c r="K14" s="17">
        <v>0.2032</v>
      </c>
      <c r="L14" s="17">
        <v>0.2313</v>
      </c>
      <c r="M14" s="17">
        <v>0.2669</v>
      </c>
      <c r="N14" s="17">
        <v>0.2411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1.213963177334538</v>
      </c>
      <c r="C16" s="19">
        <v>1.232227838001471</v>
      </c>
      <c r="D16" s="19">
        <v>1.208115016567338</v>
      </c>
      <c r="E16" s="19">
        <v>0.877749452655222</v>
      </c>
      <c r="F16" s="19">
        <v>1.355647242137597</v>
      </c>
      <c r="G16" s="19">
        <v>1.439232439174816</v>
      </c>
      <c r="H16" s="19">
        <v>1.68136258651851</v>
      </c>
      <c r="I16" s="19">
        <v>1.280228263258545</v>
      </c>
      <c r="J16" s="19">
        <v>1.284420684997786</v>
      </c>
      <c r="K16" s="19">
        <v>1.193100175108909</v>
      </c>
      <c r="L16" s="19">
        <v>1.221226631371333</v>
      </c>
      <c r="M16" s="19">
        <v>1.220850341256299</v>
      </c>
      <c r="N16" s="19">
        <v>1.129597472881746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67</v>
      </c>
      <c r="B18" s="24">
        <f aca="true" t="shared" si="2" ref="B18:O18">SUM(B19:B27)</f>
        <v>1322105.2300000002</v>
      </c>
      <c r="C18" s="24">
        <f t="shared" si="2"/>
        <v>981199.0799999998</v>
      </c>
      <c r="D18" s="24">
        <f t="shared" si="2"/>
        <v>807258.25</v>
      </c>
      <c r="E18" s="24">
        <f t="shared" si="2"/>
        <v>258802.48999999996</v>
      </c>
      <c r="F18" s="24">
        <f t="shared" si="2"/>
        <v>863468.0700000001</v>
      </c>
      <c r="G18" s="24">
        <f t="shared" si="2"/>
        <v>1271027.26</v>
      </c>
      <c r="H18" s="24">
        <f t="shared" si="2"/>
        <v>218025.04</v>
      </c>
      <c r="I18" s="24">
        <f t="shared" si="2"/>
        <v>965539.6100000001</v>
      </c>
      <c r="J18" s="24">
        <f t="shared" si="2"/>
        <v>865576.56</v>
      </c>
      <c r="K18" s="24">
        <f t="shared" si="2"/>
        <v>1102635.78</v>
      </c>
      <c r="L18" s="24">
        <f t="shared" si="2"/>
        <v>1015751.51</v>
      </c>
      <c r="M18" s="24">
        <f t="shared" si="2"/>
        <v>586965.46</v>
      </c>
      <c r="N18" s="24">
        <f t="shared" si="2"/>
        <v>299388.74000000005</v>
      </c>
      <c r="O18" s="24">
        <f t="shared" si="2"/>
        <v>10557743.080000002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1000353.1</v>
      </c>
      <c r="C19" s="30">
        <f t="shared" si="3"/>
        <v>747764.48</v>
      </c>
      <c r="D19" s="30">
        <f t="shared" si="3"/>
        <v>633280.02</v>
      </c>
      <c r="E19" s="30">
        <f t="shared" si="3"/>
        <v>273676.37</v>
      </c>
      <c r="F19" s="30">
        <f t="shared" si="3"/>
        <v>606087.54</v>
      </c>
      <c r="G19" s="30">
        <f t="shared" si="3"/>
        <v>826985.26</v>
      </c>
      <c r="H19" s="30">
        <f t="shared" si="3"/>
        <v>123141.75</v>
      </c>
      <c r="I19" s="30">
        <f t="shared" si="3"/>
        <v>701622.24</v>
      </c>
      <c r="J19" s="30">
        <f t="shared" si="3"/>
        <v>636931.62</v>
      </c>
      <c r="K19" s="30">
        <f t="shared" si="3"/>
        <v>855948.35</v>
      </c>
      <c r="L19" s="30">
        <f t="shared" si="3"/>
        <v>766580.79</v>
      </c>
      <c r="M19" s="30">
        <f t="shared" si="3"/>
        <v>441757.94</v>
      </c>
      <c r="N19" s="30">
        <f t="shared" si="3"/>
        <v>246901.53</v>
      </c>
      <c r="O19" s="30">
        <f>SUM(B19:N19)</f>
        <v>7861030.990000001</v>
      </c>
    </row>
    <row r="20" spans="1:23" ht="18.75" customHeight="1">
      <c r="A20" s="26" t="s">
        <v>35</v>
      </c>
      <c r="B20" s="30">
        <f>IF(B16&lt;&gt;0,ROUND((B16-1)*B19,2),0)</f>
        <v>214038.73</v>
      </c>
      <c r="C20" s="30">
        <f aca="true" t="shared" si="4" ref="C20:N20">IF(C16&lt;&gt;0,ROUND((C16-1)*C19,2),0)</f>
        <v>173651.73</v>
      </c>
      <c r="D20" s="30">
        <f t="shared" si="4"/>
        <v>131795.08</v>
      </c>
      <c r="E20" s="30">
        <f t="shared" si="4"/>
        <v>-33457.09</v>
      </c>
      <c r="F20" s="30">
        <f t="shared" si="4"/>
        <v>215553.36</v>
      </c>
      <c r="G20" s="30">
        <f t="shared" si="4"/>
        <v>363238.75</v>
      </c>
      <c r="H20" s="30">
        <f t="shared" si="4"/>
        <v>83904.18</v>
      </c>
      <c r="I20" s="30">
        <f t="shared" si="4"/>
        <v>196614.38</v>
      </c>
      <c r="J20" s="30">
        <f t="shared" si="4"/>
        <v>181156.53</v>
      </c>
      <c r="K20" s="30">
        <f t="shared" si="4"/>
        <v>165283.78</v>
      </c>
      <c r="L20" s="30">
        <f t="shared" si="4"/>
        <v>169588.09</v>
      </c>
      <c r="M20" s="30">
        <f t="shared" si="4"/>
        <v>97562.39</v>
      </c>
      <c r="N20" s="30">
        <f t="shared" si="4"/>
        <v>31997.81</v>
      </c>
      <c r="O20" s="30">
        <f aca="true" t="shared" si="5" ref="O19:O27">SUM(B20:N20)</f>
        <v>1990927.7200000002</v>
      </c>
      <c r="W20" s="62"/>
    </row>
    <row r="21" spans="1:15" ht="18.75" customHeight="1">
      <c r="A21" s="26" t="s">
        <v>36</v>
      </c>
      <c r="B21" s="30">
        <v>50467.75</v>
      </c>
      <c r="C21" s="30">
        <v>34384.48</v>
      </c>
      <c r="D21" s="30">
        <v>19929.66</v>
      </c>
      <c r="E21" s="30">
        <v>9025.47</v>
      </c>
      <c r="F21" s="30">
        <v>24789.84</v>
      </c>
      <c r="G21" s="30">
        <v>40897.64</v>
      </c>
      <c r="H21" s="30">
        <v>3920.63</v>
      </c>
      <c r="I21" s="30">
        <v>28372.62</v>
      </c>
      <c r="J21" s="30">
        <v>28545.73</v>
      </c>
      <c r="K21" s="30">
        <v>42612.87</v>
      </c>
      <c r="L21" s="30">
        <v>41079.34</v>
      </c>
      <c r="M21" s="30">
        <v>20036.89</v>
      </c>
      <c r="N21" s="30">
        <v>11110.52</v>
      </c>
      <c r="O21" s="30">
        <f t="shared" si="5"/>
        <v>355173.44000000006</v>
      </c>
    </row>
    <row r="22" spans="1:15" ht="18.75" customHeight="1">
      <c r="A22" s="26" t="s">
        <v>37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5"/>
        <v>22133.4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-7730.39</v>
      </c>
      <c r="E23" s="30">
        <v>0</v>
      </c>
      <c r="F23" s="30">
        <v>-9381.27</v>
      </c>
      <c r="G23" s="30">
        <v>0</v>
      </c>
      <c r="H23" s="30">
        <v>-2067.68</v>
      </c>
      <c r="I23" s="30">
        <v>0</v>
      </c>
      <c r="J23" s="30">
        <v>-5720.22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-24899.56</v>
      </c>
    </row>
    <row r="24" spans="1:26" ht="18.75" customHeight="1">
      <c r="A24" s="26" t="s">
        <v>68</v>
      </c>
      <c r="B24" s="30">
        <v>974.66</v>
      </c>
      <c r="C24" s="30">
        <v>737.96</v>
      </c>
      <c r="D24" s="30">
        <v>598.72</v>
      </c>
      <c r="E24" s="30">
        <v>192.61</v>
      </c>
      <c r="F24" s="30">
        <v>645.14</v>
      </c>
      <c r="G24" s="30">
        <v>946.82</v>
      </c>
      <c r="H24" s="30">
        <v>162.44</v>
      </c>
      <c r="I24" s="30">
        <v>714.75</v>
      </c>
      <c r="J24" s="30">
        <v>647.46</v>
      </c>
      <c r="K24" s="30">
        <v>819.18</v>
      </c>
      <c r="L24" s="30">
        <v>751.88</v>
      </c>
      <c r="M24" s="30">
        <v>431.64</v>
      </c>
      <c r="N24" s="30">
        <v>225.12</v>
      </c>
      <c r="O24" s="30">
        <f t="shared" si="5"/>
        <v>7848.380000000001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69</v>
      </c>
      <c r="B25" s="30">
        <v>850.3</v>
      </c>
      <c r="C25" s="30">
        <v>633.07</v>
      </c>
      <c r="D25" s="30">
        <v>555.23</v>
      </c>
      <c r="E25" s="30">
        <v>169.59</v>
      </c>
      <c r="F25" s="30">
        <v>558.71</v>
      </c>
      <c r="G25" s="30">
        <v>752.76</v>
      </c>
      <c r="H25" s="30">
        <v>139.39</v>
      </c>
      <c r="I25" s="30">
        <v>588.91</v>
      </c>
      <c r="J25" s="30">
        <v>564.54</v>
      </c>
      <c r="K25" s="30">
        <v>723.67</v>
      </c>
      <c r="L25" s="30">
        <v>642.4</v>
      </c>
      <c r="M25" s="30">
        <v>363.59</v>
      </c>
      <c r="N25" s="30">
        <v>190.51</v>
      </c>
      <c r="O25" s="30">
        <f t="shared" si="5"/>
        <v>6732.67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70</v>
      </c>
      <c r="B26" s="30">
        <v>396.7</v>
      </c>
      <c r="C26" s="30">
        <v>295.35</v>
      </c>
      <c r="D26" s="30">
        <v>259.05</v>
      </c>
      <c r="E26" s="30">
        <v>79.12</v>
      </c>
      <c r="F26" s="30">
        <v>260.67</v>
      </c>
      <c r="G26" s="30">
        <v>351.17</v>
      </c>
      <c r="H26" s="30">
        <v>65.03</v>
      </c>
      <c r="I26" s="30">
        <v>273.14</v>
      </c>
      <c r="J26" s="30">
        <v>267.72</v>
      </c>
      <c r="K26" s="30">
        <v>332.75</v>
      </c>
      <c r="L26" s="30">
        <v>299.69</v>
      </c>
      <c r="M26" s="30">
        <v>169.63</v>
      </c>
      <c r="N26" s="30">
        <v>88.88</v>
      </c>
      <c r="O26" s="30">
        <f t="shared" si="5"/>
        <v>3138.9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71</v>
      </c>
      <c r="B27" s="30">
        <v>52072.87</v>
      </c>
      <c r="C27" s="30">
        <v>20780.89</v>
      </c>
      <c r="D27" s="30">
        <v>27095.32</v>
      </c>
      <c r="E27" s="30">
        <v>7640.86</v>
      </c>
      <c r="F27" s="30">
        <v>23478.52</v>
      </c>
      <c r="G27" s="30">
        <v>36379.3</v>
      </c>
      <c r="H27" s="30">
        <v>7283.74</v>
      </c>
      <c r="I27" s="30">
        <v>35878.01</v>
      </c>
      <c r="J27" s="30">
        <v>21707.62</v>
      </c>
      <c r="K27" s="30">
        <v>35439.62</v>
      </c>
      <c r="L27" s="30">
        <v>35333.76</v>
      </c>
      <c r="M27" s="30">
        <v>25167.82</v>
      </c>
      <c r="N27" s="30">
        <v>7398.81</v>
      </c>
      <c r="O27" s="30">
        <f t="shared" si="5"/>
        <v>335657.14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72</v>
      </c>
      <c r="B29" s="30">
        <f aca="true" t="shared" si="6" ref="B29:O29">+B30+B32+B46+B47+B50-B51</f>
        <v>-74517.35</v>
      </c>
      <c r="C29" s="30">
        <f>+C30+C32+C46+C47+C50-C51</f>
        <v>-76474.73</v>
      </c>
      <c r="D29" s="30">
        <f t="shared" si="6"/>
        <v>-56129.28</v>
      </c>
      <c r="E29" s="30">
        <f t="shared" si="6"/>
        <v>-12651.849999999999</v>
      </c>
      <c r="F29" s="30">
        <f t="shared" si="6"/>
        <v>-44313.76</v>
      </c>
      <c r="G29" s="30">
        <f t="shared" si="6"/>
        <v>-68492.9</v>
      </c>
      <c r="H29" s="30">
        <f t="shared" si="6"/>
        <v>-11073.8</v>
      </c>
      <c r="I29" s="30">
        <f t="shared" si="6"/>
        <v>-77445.68</v>
      </c>
      <c r="J29" s="30">
        <f t="shared" si="6"/>
        <v>-61759.46</v>
      </c>
      <c r="K29" s="30">
        <f t="shared" si="6"/>
        <v>-47785.17</v>
      </c>
      <c r="L29" s="30">
        <f t="shared" si="6"/>
        <v>-42430.149999999994</v>
      </c>
      <c r="M29" s="30">
        <f t="shared" si="6"/>
        <v>-31932.98</v>
      </c>
      <c r="N29" s="30">
        <f t="shared" si="6"/>
        <v>-22776.5</v>
      </c>
      <c r="O29" s="30">
        <f t="shared" si="6"/>
        <v>-627783.6100000001</v>
      </c>
    </row>
    <row r="30" spans="1:15" ht="18.75" customHeight="1">
      <c r="A30" s="26" t="s">
        <v>39</v>
      </c>
      <c r="B30" s="31">
        <f>+B31</f>
        <v>-69097.6</v>
      </c>
      <c r="C30" s="31">
        <f>+C31</f>
        <v>-72371.2</v>
      </c>
      <c r="D30" s="31">
        <f aca="true" t="shared" si="7" ref="D30:O30">+D31</f>
        <v>-52800</v>
      </c>
      <c r="E30" s="31">
        <f t="shared" si="7"/>
        <v>-11580.8</v>
      </c>
      <c r="F30" s="31">
        <f t="shared" si="7"/>
        <v>-40726.4</v>
      </c>
      <c r="G30" s="31">
        <f t="shared" si="7"/>
        <v>-63228</v>
      </c>
      <c r="H30" s="31">
        <f t="shared" si="7"/>
        <v>-9116.8</v>
      </c>
      <c r="I30" s="31">
        <f t="shared" si="7"/>
        <v>-73471.2</v>
      </c>
      <c r="J30" s="31">
        <f t="shared" si="7"/>
        <v>-58159.2</v>
      </c>
      <c r="K30" s="31">
        <f t="shared" si="7"/>
        <v>-43230</v>
      </c>
      <c r="L30" s="31">
        <f t="shared" si="7"/>
        <v>-38249.2</v>
      </c>
      <c r="M30" s="31">
        <f t="shared" si="7"/>
        <v>-29532.8</v>
      </c>
      <c r="N30" s="31">
        <f t="shared" si="7"/>
        <v>-21524.8</v>
      </c>
      <c r="O30" s="31">
        <f t="shared" si="7"/>
        <v>-583088.0000000001</v>
      </c>
    </row>
    <row r="31" spans="1:26" ht="18.75" customHeight="1">
      <c r="A31" s="27" t="s">
        <v>40</v>
      </c>
      <c r="B31" s="16">
        <f>ROUND((-B9)*$G$3,2)</f>
        <v>-69097.6</v>
      </c>
      <c r="C31" s="16">
        <f aca="true" t="shared" si="8" ref="C31:N31">ROUND((-C9)*$G$3,2)</f>
        <v>-72371.2</v>
      </c>
      <c r="D31" s="16">
        <f t="shared" si="8"/>
        <v>-52800</v>
      </c>
      <c r="E31" s="16">
        <f t="shared" si="8"/>
        <v>-11580.8</v>
      </c>
      <c r="F31" s="16">
        <f t="shared" si="8"/>
        <v>-40726.4</v>
      </c>
      <c r="G31" s="16">
        <f t="shared" si="8"/>
        <v>-63228</v>
      </c>
      <c r="H31" s="16">
        <f t="shared" si="8"/>
        <v>-9116.8</v>
      </c>
      <c r="I31" s="16">
        <f t="shared" si="8"/>
        <v>-73471.2</v>
      </c>
      <c r="J31" s="16">
        <f t="shared" si="8"/>
        <v>-58159.2</v>
      </c>
      <c r="K31" s="16">
        <f t="shared" si="8"/>
        <v>-43230</v>
      </c>
      <c r="L31" s="16">
        <f t="shared" si="8"/>
        <v>-38249.2</v>
      </c>
      <c r="M31" s="16">
        <f t="shared" si="8"/>
        <v>-29532.8</v>
      </c>
      <c r="N31" s="16">
        <f t="shared" si="8"/>
        <v>-21524.8</v>
      </c>
      <c r="O31" s="32">
        <f aca="true" t="shared" si="9" ref="O31:O51">SUM(B31:N31)</f>
        <v>-583088.0000000001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SUM(B33:B44)</f>
        <v>-5419.75</v>
      </c>
      <c r="C32" s="31">
        <f aca="true" t="shared" si="10" ref="C32:O32">SUM(C33:C44)</f>
        <v>-4103.53</v>
      </c>
      <c r="D32" s="31">
        <f t="shared" si="10"/>
        <v>-3329.28</v>
      </c>
      <c r="E32" s="31">
        <f t="shared" si="10"/>
        <v>-1071.05</v>
      </c>
      <c r="F32" s="31">
        <f t="shared" si="10"/>
        <v>-3587.36</v>
      </c>
      <c r="G32" s="31">
        <f t="shared" si="10"/>
        <v>-5264.9</v>
      </c>
      <c r="H32" s="31">
        <f t="shared" si="10"/>
        <v>-903.29</v>
      </c>
      <c r="I32" s="31">
        <f t="shared" si="10"/>
        <v>-3974.48</v>
      </c>
      <c r="J32" s="31">
        <f t="shared" si="10"/>
        <v>-3600.26</v>
      </c>
      <c r="K32" s="31">
        <f t="shared" si="10"/>
        <v>-4555.17</v>
      </c>
      <c r="L32" s="31">
        <f t="shared" si="10"/>
        <v>-4180.95</v>
      </c>
      <c r="M32" s="31">
        <f t="shared" si="10"/>
        <v>-2400.18</v>
      </c>
      <c r="N32" s="31">
        <f t="shared" si="10"/>
        <v>-1251.7</v>
      </c>
      <c r="O32" s="31">
        <f t="shared" si="10"/>
        <v>-43641.89999999999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73</v>
      </c>
      <c r="B38" s="33">
        <v>1053000</v>
      </c>
      <c r="C38" s="33">
        <v>769500</v>
      </c>
      <c r="D38" s="33">
        <v>621000</v>
      </c>
      <c r="E38" s="33">
        <v>0</v>
      </c>
      <c r="F38" s="33">
        <v>0</v>
      </c>
      <c r="G38" s="33">
        <v>0</v>
      </c>
      <c r="H38" s="33">
        <v>153000</v>
      </c>
      <c r="I38" s="33">
        <v>0</v>
      </c>
      <c r="J38" s="33">
        <v>0</v>
      </c>
      <c r="K38" s="33">
        <v>900000</v>
      </c>
      <c r="L38" s="33">
        <v>823500</v>
      </c>
      <c r="M38" s="33">
        <v>0</v>
      </c>
      <c r="N38" s="33">
        <v>0</v>
      </c>
      <c r="O38" s="33">
        <f t="shared" si="9"/>
        <v>4320000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74</v>
      </c>
      <c r="B39" s="33">
        <v>-1053000</v>
      </c>
      <c r="C39" s="33">
        <v>-769500</v>
      </c>
      <c r="D39" s="33">
        <v>-621000</v>
      </c>
      <c r="E39" s="33">
        <v>0</v>
      </c>
      <c r="F39" s="33">
        <v>0</v>
      </c>
      <c r="G39" s="33">
        <v>0</v>
      </c>
      <c r="H39" s="33">
        <v>-153000</v>
      </c>
      <c r="I39" s="33">
        <v>0</v>
      </c>
      <c r="J39" s="33">
        <v>0</v>
      </c>
      <c r="K39" s="33">
        <v>-900000</v>
      </c>
      <c r="L39" s="33">
        <v>-823500</v>
      </c>
      <c r="M39" s="33">
        <v>0</v>
      </c>
      <c r="N39" s="33">
        <v>0</v>
      </c>
      <c r="O39" s="33">
        <f t="shared" si="9"/>
        <v>-4320000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-5419.75</v>
      </c>
      <c r="C41" s="33">
        <v>-4103.53</v>
      </c>
      <c r="D41" s="33">
        <v>-3329.28</v>
      </c>
      <c r="E41" s="33">
        <v>-1071.05</v>
      </c>
      <c r="F41" s="33">
        <v>-3587.36</v>
      </c>
      <c r="G41" s="33">
        <v>-5264.9</v>
      </c>
      <c r="H41" s="33">
        <v>-903.29</v>
      </c>
      <c r="I41" s="33">
        <v>-3974.48</v>
      </c>
      <c r="J41" s="33">
        <v>-3600.26</v>
      </c>
      <c r="K41" s="33">
        <v>-4555.17</v>
      </c>
      <c r="L41" s="33">
        <v>-4180.95</v>
      </c>
      <c r="M41" s="33">
        <v>-2400.18</v>
      </c>
      <c r="N41" s="33">
        <v>-1251.7</v>
      </c>
      <c r="O41" s="33">
        <f t="shared" si="9"/>
        <v>-43641.89999999999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78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>SUM(B44:N44)</f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79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-1053.71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-1053.71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 t="s">
        <v>48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3">
        <f t="shared" si="9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3"/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4" t="s">
        <v>49</v>
      </c>
      <c r="B49" s="36">
        <f aca="true" t="shared" si="11" ref="B49:N49">+B18+B29</f>
        <v>1247587.8800000001</v>
      </c>
      <c r="C49" s="36">
        <f t="shared" si="11"/>
        <v>904724.3499999999</v>
      </c>
      <c r="D49" s="36">
        <f t="shared" si="11"/>
        <v>751128.97</v>
      </c>
      <c r="E49" s="36">
        <f t="shared" si="11"/>
        <v>246150.63999999996</v>
      </c>
      <c r="F49" s="36">
        <f t="shared" si="11"/>
        <v>819154.31</v>
      </c>
      <c r="G49" s="36">
        <f t="shared" si="11"/>
        <v>1202534.36</v>
      </c>
      <c r="H49" s="36">
        <f t="shared" si="11"/>
        <v>206951.24000000002</v>
      </c>
      <c r="I49" s="36">
        <f t="shared" si="11"/>
        <v>888093.9300000002</v>
      </c>
      <c r="J49" s="36">
        <f t="shared" si="11"/>
        <v>803817.1000000001</v>
      </c>
      <c r="K49" s="36">
        <f t="shared" si="11"/>
        <v>1054850.61</v>
      </c>
      <c r="L49" s="36">
        <f t="shared" si="11"/>
        <v>973321.36</v>
      </c>
      <c r="M49" s="36">
        <f t="shared" si="11"/>
        <v>555032.48</v>
      </c>
      <c r="N49" s="36">
        <f t="shared" si="11"/>
        <v>276612.24000000005</v>
      </c>
      <c r="O49" s="36">
        <f>SUM(B49:N49)</f>
        <v>9929959.470000003</v>
      </c>
      <c r="P49"/>
      <c r="Q49" s="43"/>
      <c r="R49"/>
      <c r="S49"/>
      <c r="T49"/>
      <c r="U49"/>
      <c r="V49"/>
      <c r="W49"/>
      <c r="X49"/>
      <c r="Y49"/>
      <c r="Z49"/>
    </row>
    <row r="50" spans="1:19" ht="18.75" customHeight="1">
      <c r="A50" s="37" t="s">
        <v>50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8.75" customHeight="1">
      <c r="A51" s="37" t="s">
        <v>51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16">
        <f t="shared" si="9"/>
        <v>0</v>
      </c>
      <c r="P51"/>
      <c r="Q51"/>
      <c r="R51"/>
      <c r="S51"/>
    </row>
    <row r="52" spans="1:19" ht="15.75">
      <c r="A52" s="38"/>
      <c r="B52" s="39"/>
      <c r="C52" s="39"/>
      <c r="D52" s="40"/>
      <c r="E52" s="40"/>
      <c r="F52" s="40"/>
      <c r="G52" s="40"/>
      <c r="H52" s="40"/>
      <c r="I52" s="39"/>
      <c r="J52" s="40"/>
      <c r="K52" s="40"/>
      <c r="L52" s="40"/>
      <c r="M52" s="40"/>
      <c r="N52" s="40"/>
      <c r="O52" s="41"/>
      <c r="P52" s="42"/>
      <c r="Q52"/>
      <c r="R52" s="43"/>
      <c r="S52"/>
    </row>
    <row r="53" spans="1:19" ht="12.75" customHeight="1">
      <c r="A53" s="44"/>
      <c r="B53" s="45"/>
      <c r="C53" s="45"/>
      <c r="D53" s="46"/>
      <c r="E53" s="46"/>
      <c r="F53" s="46"/>
      <c r="G53" s="46"/>
      <c r="H53" s="46"/>
      <c r="I53" s="45"/>
      <c r="J53" s="46"/>
      <c r="K53" s="46"/>
      <c r="L53" s="46"/>
      <c r="M53" s="46"/>
      <c r="N53" s="46"/>
      <c r="O53" s="47"/>
      <c r="P53" s="42"/>
      <c r="Q53"/>
      <c r="R53" s="43"/>
      <c r="S53"/>
    </row>
    <row r="54" spans="1:17" ht="15" customHeight="1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50"/>
      <c r="Q54"/>
    </row>
    <row r="55" spans="1:17" ht="18.75" customHeight="1">
      <c r="A55" s="14" t="s">
        <v>52</v>
      </c>
      <c r="B55" s="51">
        <f aca="true" t="shared" si="12" ref="B55:O55">SUM(B56:B66)</f>
        <v>1247587.89</v>
      </c>
      <c r="C55" s="51">
        <f t="shared" si="12"/>
        <v>904724.3500000001</v>
      </c>
      <c r="D55" s="51">
        <f t="shared" si="12"/>
        <v>751128.97</v>
      </c>
      <c r="E55" s="51">
        <f t="shared" si="12"/>
        <v>246150.65</v>
      </c>
      <c r="F55" s="51">
        <f t="shared" si="12"/>
        <v>819154.31</v>
      </c>
      <c r="G55" s="51">
        <f t="shared" si="12"/>
        <v>1202534.37</v>
      </c>
      <c r="H55" s="51">
        <f t="shared" si="12"/>
        <v>206951.25</v>
      </c>
      <c r="I55" s="51">
        <f t="shared" si="12"/>
        <v>888093.93</v>
      </c>
      <c r="J55" s="51">
        <f t="shared" si="12"/>
        <v>803817.09</v>
      </c>
      <c r="K55" s="51">
        <f t="shared" si="12"/>
        <v>1054850.6</v>
      </c>
      <c r="L55" s="51">
        <f t="shared" si="12"/>
        <v>973321.35</v>
      </c>
      <c r="M55" s="51">
        <f t="shared" si="12"/>
        <v>555032.48</v>
      </c>
      <c r="N55" s="51">
        <f t="shared" si="12"/>
        <v>276612.24</v>
      </c>
      <c r="O55" s="36">
        <f t="shared" si="12"/>
        <v>9929959.48</v>
      </c>
      <c r="Q55"/>
    </row>
    <row r="56" spans="1:18" ht="18.75" customHeight="1">
      <c r="A56" s="26" t="s">
        <v>53</v>
      </c>
      <c r="B56" s="51">
        <v>1018288.11</v>
      </c>
      <c r="C56" s="51">
        <v>643519.06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>SUM(B56:N56)</f>
        <v>1661807.17</v>
      </c>
      <c r="P56"/>
      <c r="Q56"/>
      <c r="R56" s="43"/>
    </row>
    <row r="57" spans="1:16" ht="18.75" customHeight="1">
      <c r="A57" s="26" t="s">
        <v>54</v>
      </c>
      <c r="B57" s="51">
        <v>229299.78</v>
      </c>
      <c r="C57" s="51">
        <v>261205.29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aca="true" t="shared" si="13" ref="O57:O66">SUM(B57:N57)</f>
        <v>490505.07</v>
      </c>
      <c r="P57"/>
    </row>
    <row r="58" spans="1:17" ht="18.75" customHeight="1">
      <c r="A58" s="26" t="s">
        <v>55</v>
      </c>
      <c r="B58" s="52">
        <v>0</v>
      </c>
      <c r="C58" s="52">
        <v>0</v>
      </c>
      <c r="D58" s="31">
        <v>751128.97</v>
      </c>
      <c r="E58" s="52">
        <v>0</v>
      </c>
      <c r="F58" s="52">
        <v>0</v>
      </c>
      <c r="G58" s="52">
        <v>0</v>
      </c>
      <c r="H58" s="51">
        <v>206951.25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1">
        <f t="shared" si="13"/>
        <v>958080.22</v>
      </c>
      <c r="Q58"/>
    </row>
    <row r="59" spans="1:18" ht="18.75" customHeight="1">
      <c r="A59" s="26" t="s">
        <v>56</v>
      </c>
      <c r="B59" s="52">
        <v>0</v>
      </c>
      <c r="C59" s="52">
        <v>0</v>
      </c>
      <c r="D59" s="52">
        <v>0</v>
      </c>
      <c r="E59" s="31">
        <v>246150.65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246150.65</v>
      </c>
      <c r="R59"/>
    </row>
    <row r="60" spans="1:19" ht="18.75" customHeight="1">
      <c r="A60" s="26" t="s">
        <v>57</v>
      </c>
      <c r="B60" s="52">
        <v>0</v>
      </c>
      <c r="C60" s="52">
        <v>0</v>
      </c>
      <c r="D60" s="52">
        <v>0</v>
      </c>
      <c r="E60" s="52">
        <v>0</v>
      </c>
      <c r="F60" s="31">
        <v>819154.31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1">
        <f t="shared" si="13"/>
        <v>819154.31</v>
      </c>
      <c r="S60"/>
    </row>
    <row r="61" spans="1:20" ht="18.75" customHeight="1">
      <c r="A61" s="26" t="s">
        <v>58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1">
        <v>1202534.37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1202534.37</v>
      </c>
      <c r="T61"/>
    </row>
    <row r="62" spans="1:21" ht="18.75" customHeight="1">
      <c r="A62" s="26" t="s">
        <v>59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1">
        <v>888093.93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888093.93</v>
      </c>
      <c r="U62"/>
    </row>
    <row r="63" spans="1:22" ht="18.75" customHeight="1">
      <c r="A63" s="26" t="s">
        <v>60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31">
        <v>803817.09</v>
      </c>
      <c r="K63" s="52">
        <v>0</v>
      </c>
      <c r="L63" s="52">
        <v>0</v>
      </c>
      <c r="M63" s="52">
        <v>0</v>
      </c>
      <c r="N63" s="52">
        <v>0</v>
      </c>
      <c r="O63" s="36">
        <f t="shared" si="13"/>
        <v>803817.09</v>
      </c>
      <c r="V63"/>
    </row>
    <row r="64" spans="1:23" ht="18.75" customHeight="1">
      <c r="A64" s="26" t="s">
        <v>61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31">
        <v>1054850.6</v>
      </c>
      <c r="L64" s="31">
        <v>973321.35</v>
      </c>
      <c r="M64" s="52">
        <v>0</v>
      </c>
      <c r="N64" s="52">
        <v>0</v>
      </c>
      <c r="O64" s="36">
        <f t="shared" si="13"/>
        <v>2028171.9500000002</v>
      </c>
      <c r="P64"/>
      <c r="W64"/>
    </row>
    <row r="65" spans="1:25" ht="18.75" customHeight="1">
      <c r="A65" s="26" t="s">
        <v>62</v>
      </c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31">
        <v>555032.48</v>
      </c>
      <c r="N65" s="52">
        <v>0</v>
      </c>
      <c r="O65" s="36">
        <f t="shared" si="13"/>
        <v>555032.48</v>
      </c>
      <c r="R65"/>
      <c r="Y65"/>
    </row>
    <row r="66" spans="1:26" ht="18.75" customHeight="1">
      <c r="A66" s="38" t="s">
        <v>63</v>
      </c>
      <c r="B66" s="53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4">
        <v>276612.24</v>
      </c>
      <c r="O66" s="55">
        <f t="shared" si="13"/>
        <v>276612.24</v>
      </c>
      <c r="P66"/>
      <c r="S66"/>
      <c r="Z66"/>
    </row>
    <row r="67" spans="1:12" ht="21" customHeight="1">
      <c r="A67" s="56" t="s">
        <v>80</v>
      </c>
      <c r="B67" s="57"/>
      <c r="C67" s="57"/>
      <c r="D67"/>
      <c r="E67"/>
      <c r="F67"/>
      <c r="G67"/>
      <c r="H67" s="58"/>
      <c r="I67" s="58"/>
      <c r="J67"/>
      <c r="K67"/>
      <c r="L67"/>
    </row>
    <row r="68" spans="1:14" ht="15.7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2:12" ht="13.5">
      <c r="B69" s="57"/>
      <c r="C69" s="57"/>
      <c r="D69"/>
      <c r="E69"/>
      <c r="F69"/>
      <c r="G69"/>
      <c r="H69" s="58"/>
      <c r="I69" s="58"/>
      <c r="J69"/>
      <c r="K69"/>
      <c r="L69"/>
    </row>
    <row r="70" spans="2:12" ht="13.5">
      <c r="B70" s="57"/>
      <c r="C70" s="57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 s="59"/>
      <c r="I71" s="59"/>
      <c r="J71" s="60"/>
      <c r="K71" s="60"/>
      <c r="L71" s="60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/>
      <c r="I77"/>
      <c r="J77"/>
      <c r="K77"/>
      <c r="L77"/>
    </row>
    <row r="78" ht="13.5">
      <c r="K78"/>
    </row>
    <row r="79" ht="13.5">
      <c r="L79"/>
    </row>
    <row r="80" ht="13.5">
      <c r="M80"/>
    </row>
    <row r="81" ht="13.5">
      <c r="N81"/>
    </row>
    <row r="108" spans="2:14" ht="13.5"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</row>
    <row r="110" spans="2:14" ht="13.5"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</row>
  </sheetData>
  <sheetProtection/>
  <mergeCells count="6">
    <mergeCell ref="A1:O1"/>
    <mergeCell ref="A2:O2"/>
    <mergeCell ref="A4:A6"/>
    <mergeCell ref="B4:N4"/>
    <mergeCell ref="O4:O6"/>
    <mergeCell ref="A68:N68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2022-05-16T17:57:22Z</dcterms:modified>
  <cp:category/>
  <cp:version/>
  <cp:contentType/>
  <cp:contentStatus/>
</cp:coreProperties>
</file>