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<sst xmlns="http://schemas.openxmlformats.org/spreadsheetml/2006/main" count="89" uniqueCount="86">
  <si>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</si>
  <si>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</si>
  <si>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</si>
  <si>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</si>
  <si>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</si>
  <si>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</si>
  <si>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</si>
  <si>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</si>
  <si>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</si>
  <si>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</si>
  <si>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</si>
  <si>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</si>
  <si>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</si>
  <si>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</si>
  <si>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</si>
  <si>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</si>
  <si>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</si>
  <si>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</si>
  <si>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</si>
  <si>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</si>
  <si>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</si>
  <si>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</si>
  <si>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</si>
  <si>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</si>
  <si>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</si>
  <si>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</si>
  <si>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</si>
  <si>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</si>
  <si>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</si>
  <si>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</si>
  <si>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</si>
  <si>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</si>
  <si>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</si>
  <si>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</si>
  <si>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</si>
  <si>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</si>
  <si>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</si>
  <si>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</si>
  <si>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</si>
  <si>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</si>
  <si>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</si>
  <si>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</si>
  <si>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</si>
  <si>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</si>
  <si>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</si>
  <si>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</si>
  <si>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</si>
  <si>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</si>
  <si>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</si>
  <si>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</si>
  <si>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</si>
  <si>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</si>
  <si>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</si>
  <si>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</si>
  <si>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</si>
  <si>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</si>
  <si>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</si>
  <si>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</si>
  <si>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</si>
  <si>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</si>
  <si>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</si>
  <si>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</si>
  <si>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</si>
  <si>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</si>
  <si>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</si>
  <si>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10/05/22 - VENCIMENTO 17/05/22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</si>
  <si>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</si>
  <si>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</si>
  <si>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</si>
  <si>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</si>
  <si>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</si>
  <si>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</si>
  <si>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</si>
  <si>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</si>
  <si>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</si>
  <si>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</si>
  <si>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</si>
  <si>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</si>
  <si>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</si>
  <si>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 (1)</t>
  </si>
  <si>
    <t>5.2.14. Remuneração da Implantação de Telemetria (1)</t>
  </si>
  <si>
    <t>5.2.15. Remuneração da Implantação Botão de Emergência (1)</t>
  </si>
  <si>
    <t>5.2.16. Remuneração da Implantação Terminal de Dados (1)</t>
  </si>
  <si>
    <t>5.3. Revisão de Remuneração pelo Transporte Coletivo (2)</t>
  </si>
  <si>
    <t>Nota: (1) Período de setembro/21 a abril/22.</t>
  </si>
  <si>
    <t xml:space="preserve">           (2)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</si>
</sst>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394045</v>
      </c>
      <c r="C7" s="9">
        <f t="shared" si="0"/>
        <v>288119</v>
      </c>
      <c r="D7" s="9">
        <f t="shared" si="0"/>
        <v>280215</v>
      </c>
      <c r="E7" s="9">
        <f t="shared" si="0"/>
        <v>69722</v>
      </c>
      <c r="F7" s="9">
        <f t="shared" si="0"/>
        <v>229518</v>
      </c>
      <c r="G7" s="9">
        <f t="shared" si="0"/>
        <v>380781</v>
      </c>
      <c r="H7" s="9">
        <f t="shared" si="0"/>
        <v>43060</v>
      </c>
      <c r="I7" s="9">
        <f t="shared" si="0"/>
        <v>292781</v>
      </c>
      <c r="J7" s="9">
        <f t="shared" si="0"/>
        <v>244651</v>
      </c>
      <c r="K7" s="9">
        <f t="shared" si="0"/>
        <v>351671</v>
      </c>
      <c r="L7" s="9">
        <f t="shared" si="0"/>
        <v>277631</v>
      </c>
      <c r="M7" s="9">
        <f t="shared" si="0"/>
        <v>133483</v>
      </c>
      <c r="N7" s="9">
        <f t="shared" si="0"/>
        <v>84617</v>
      </c>
      <c r="O7" s="9">
        <f t="shared" si="0"/>
        <v>3070294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14294</v>
      </c>
      <c r="C8" s="11">
        <f t="shared" si="1"/>
        <v>15718</v>
      </c>
      <c r="D8" s="11">
        <f t="shared" si="1"/>
        <v>10936</v>
      </c>
      <c r="E8" s="11">
        <f t="shared" si="1"/>
        <v>2462</v>
      </c>
      <c r="F8" s="11">
        <f t="shared" si="1"/>
        <v>8170</v>
      </c>
      <c r="G8" s="11">
        <f t="shared" si="1"/>
        <v>13148</v>
      </c>
      <c r="H8" s="11">
        <f t="shared" si="1"/>
        <v>1992</v>
      </c>
      <c r="I8" s="11">
        <f t="shared" si="1"/>
        <v>16414</v>
      </c>
      <c r="J8" s="11">
        <f t="shared" si="1"/>
        <v>12262</v>
      </c>
      <c r="K8" s="11">
        <f t="shared" si="1"/>
        <v>9020</v>
      </c>
      <c r="L8" s="11">
        <f t="shared" si="1"/>
        <v>8244</v>
      </c>
      <c r="M8" s="11">
        <f t="shared" si="1"/>
        <v>6126</v>
      </c>
      <c r="N8" s="11">
        <f t="shared" si="1"/>
        <v>4588</v>
      </c>
      <c r="O8" s="11">
        <f t="shared" si="1"/>
        <v>123374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14294</v>
      </c>
      <c r="C9" s="11">
        <v>15718</v>
      </c>
      <c r="D9" s="11">
        <v>10936</v>
      </c>
      <c r="E9" s="11">
        <v>2462</v>
      </c>
      <c r="F9" s="11">
        <v>8170</v>
      </c>
      <c r="G9" s="11">
        <v>13148</v>
      </c>
      <c r="H9" s="11">
        <v>1992</v>
      </c>
      <c r="I9" s="11">
        <v>16413</v>
      </c>
      <c r="J9" s="11">
        <v>12262</v>
      </c>
      <c r="K9" s="11">
        <v>9007</v>
      </c>
      <c r="L9" s="11">
        <v>8244</v>
      </c>
      <c r="M9" s="11">
        <v>6121</v>
      </c>
      <c r="N9" s="11">
        <v>4578</v>
      </c>
      <c r="O9" s="11">
        <f>SUM(B9:N9)</f>
        <v>123345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0</v>
      </c>
      <c r="M10" s="13">
        <v>5</v>
      </c>
      <c r="N10" s="13">
        <v>10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379751</v>
      </c>
      <c r="C11" s="13">
        <v>272401</v>
      </c>
      <c r="D11" s="13">
        <v>269279</v>
      </c>
      <c r="E11" s="13">
        <v>67260</v>
      </c>
      <c r="F11" s="13">
        <v>221348</v>
      </c>
      <c r="G11" s="13">
        <v>367633</v>
      </c>
      <c r="H11" s="13">
        <v>41068</v>
      </c>
      <c r="I11" s="13">
        <v>276367</v>
      </c>
      <c r="J11" s="13">
        <v>232389</v>
      </c>
      <c r="K11" s="13">
        <v>342651</v>
      </c>
      <c r="L11" s="13">
        <v>269387</v>
      </c>
      <c r="M11" s="13">
        <v>127357</v>
      </c>
      <c r="N11" s="13">
        <v>80029</v>
      </c>
      <c r="O11" s="11">
        <f>SUM(B11:N11)</f>
        <v>2946920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1.186930186226816</v>
      </c>
      <c r="C16" s="19">
        <v>1.19142158536215</v>
      </c>
      <c r="D16" s="19">
        <v>1.183091708230841</v>
      </c>
      <c r="E16" s="19">
        <v>0.872497547228785</v>
      </c>
      <c r="F16" s="19">
        <v>1.32333751326692</v>
      </c>
      <c r="G16" s="19">
        <v>1.394288536713707</v>
      </c>
      <c r="H16" s="19">
        <v>1.617239325010333</v>
      </c>
      <c r="I16" s="19">
        <v>1.169783552259107</v>
      </c>
      <c r="J16" s="19">
        <v>1.25117685730385</v>
      </c>
      <c r="K16" s="19">
        <v>1.144613939500098</v>
      </c>
      <c r="L16" s="19">
        <v>1.179734421997142</v>
      </c>
      <c r="M16" s="19">
        <v>1.206981214808313</v>
      </c>
      <c r="N16" s="19">
        <v>1.093066273379985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O18">SUM(B19:B27)</f>
        <v>1328658.5800000003</v>
      </c>
      <c r="C18" s="24">
        <f t="shared" si="2"/>
        <v>985705.1999999998</v>
      </c>
      <c r="D18" s="24">
        <f t="shared" si="2"/>
        <v>826559.88</v>
      </c>
      <c r="E18" s="24">
        <f t="shared" si="2"/>
        <v>264674.26999999996</v>
      </c>
      <c r="F18" s="24">
        <f t="shared" si="2"/>
        <v>874848.03</v>
      </c>
      <c r="G18" s="24">
        <f t="shared" si="2"/>
        <v>1278126.1400000001</v>
      </c>
      <c r="H18" s="24">
        <f t="shared" si="2"/>
        <v>221865.19</v>
      </c>
      <c r="I18" s="24">
        <f t="shared" si="2"/>
        <v>985002.7900000002</v>
      </c>
      <c r="J18" s="24">
        <f t="shared" si="2"/>
        <v>872005.37</v>
      </c>
      <c r="K18" s="24">
        <f t="shared" si="2"/>
        <v>1105411.1900000002</v>
      </c>
      <c r="L18" s="24">
        <f t="shared" si="2"/>
        <v>1029534.77</v>
      </c>
      <c r="M18" s="24">
        <f t="shared" si="2"/>
        <v>586510.04</v>
      </c>
      <c r="N18" s="24">
        <f t="shared" si="2"/>
        <v>299839.31</v>
      </c>
      <c r="O18" s="24">
        <f t="shared" si="2"/>
        <v>10658740.76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1028575.66</v>
      </c>
      <c r="C19" s="30">
        <f t="shared" si="3"/>
        <v>776941.7</v>
      </c>
      <c r="D19" s="30">
        <f t="shared" si="3"/>
        <v>662680.45</v>
      </c>
      <c r="E19" s="30">
        <f t="shared" si="3"/>
        <v>281683.85</v>
      </c>
      <c r="F19" s="30">
        <f t="shared" si="3"/>
        <v>629154.74</v>
      </c>
      <c r="G19" s="30">
        <f t="shared" si="3"/>
        <v>858813.47</v>
      </c>
      <c r="H19" s="30">
        <f t="shared" si="3"/>
        <v>130394.29</v>
      </c>
      <c r="I19" s="30">
        <f t="shared" si="3"/>
        <v>783950.41</v>
      </c>
      <c r="J19" s="30">
        <f t="shared" si="3"/>
        <v>658869.61</v>
      </c>
      <c r="K19" s="30">
        <f t="shared" si="3"/>
        <v>895248.86</v>
      </c>
      <c r="L19" s="30">
        <f t="shared" si="3"/>
        <v>804713.45</v>
      </c>
      <c r="M19" s="30">
        <f t="shared" si="3"/>
        <v>446460.59</v>
      </c>
      <c r="N19" s="30">
        <f t="shared" si="3"/>
        <v>255644.88</v>
      </c>
      <c r="O19" s="30">
        <f>SUM(B19:N19)</f>
        <v>8213131.96</v>
      </c>
    </row>
    <row r="20" spans="1:23" ht="18.75" customHeight="1">
      <c r="A20" s="26" t="s">
        <v>35</v>
      </c>
      <c r="B20" s="30">
        <f>IF(B16&lt;&gt;0,ROUND((B16-1)*B19,2),0)</f>
        <v>192271.84</v>
      </c>
      <c r="C20" s="30">
        <f aca="true" t="shared" si="4" ref="C20:N20">IF(C16&lt;&gt;0,ROUND((C16-1)*C19,2),0)</f>
        <v>148723.41</v>
      </c>
      <c r="D20" s="30">
        <f t="shared" si="4"/>
        <v>121331.3</v>
      </c>
      <c r="E20" s="30">
        <f t="shared" si="4"/>
        <v>-35915.38</v>
      </c>
      <c r="F20" s="30">
        <f t="shared" si="4"/>
        <v>203429.33</v>
      </c>
      <c r="G20" s="30">
        <f t="shared" si="4"/>
        <v>338620.31</v>
      </c>
      <c r="H20" s="30">
        <f t="shared" si="4"/>
        <v>80484.48</v>
      </c>
      <c r="I20" s="30">
        <f t="shared" si="4"/>
        <v>133101.89</v>
      </c>
      <c r="J20" s="30">
        <f t="shared" si="4"/>
        <v>165492.8</v>
      </c>
      <c r="K20" s="30">
        <f t="shared" si="4"/>
        <v>129465.46</v>
      </c>
      <c r="L20" s="30">
        <f t="shared" si="4"/>
        <v>144634.71</v>
      </c>
      <c r="M20" s="30">
        <f t="shared" si="4"/>
        <v>92408.96</v>
      </c>
      <c r="N20" s="30">
        <f t="shared" si="4"/>
        <v>23791.92</v>
      </c>
      <c r="O20" s="30">
        <f aca="true" t="shared" si="5" ref="O20:O27">SUM(B20:N20)</f>
        <v>1737841.03</v>
      </c>
      <c r="W20" s="62"/>
    </row>
    <row r="21" spans="1:15" ht="18.75" customHeight="1">
      <c r="A21" s="26" t="s">
        <v>36</v>
      </c>
      <c r="B21" s="30">
        <v>50567.75</v>
      </c>
      <c r="C21" s="30">
        <v>34646.34</v>
      </c>
      <c r="D21" s="30">
        <v>20285.35</v>
      </c>
      <c r="E21" s="30">
        <v>9345.74</v>
      </c>
      <c r="F21" s="30">
        <v>25224.31</v>
      </c>
      <c r="G21" s="30">
        <v>40789.07</v>
      </c>
      <c r="H21" s="30">
        <v>3927.94</v>
      </c>
      <c r="I21" s="30">
        <v>29013.15</v>
      </c>
      <c r="J21" s="30">
        <v>28700.28</v>
      </c>
      <c r="K21" s="30">
        <v>41910.73</v>
      </c>
      <c r="L21" s="30">
        <v>41678.67</v>
      </c>
      <c r="M21" s="30">
        <v>20036.89</v>
      </c>
      <c r="N21" s="30">
        <v>11028.3</v>
      </c>
      <c r="O21" s="30">
        <f t="shared" si="5"/>
        <v>357154.52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68</v>
      </c>
      <c r="B24" s="30">
        <v>972.34</v>
      </c>
      <c r="C24" s="30">
        <v>733.32</v>
      </c>
      <c r="D24" s="30">
        <v>608.01</v>
      </c>
      <c r="E24" s="30">
        <v>194.93</v>
      </c>
      <c r="F24" s="30">
        <v>647.46</v>
      </c>
      <c r="G24" s="30">
        <v>944.5</v>
      </c>
      <c r="H24" s="30">
        <v>162.44</v>
      </c>
      <c r="I24" s="30">
        <v>721.72</v>
      </c>
      <c r="J24" s="30">
        <v>647.46</v>
      </c>
      <c r="K24" s="30">
        <v>814.54</v>
      </c>
      <c r="L24" s="30">
        <v>756.53</v>
      </c>
      <c r="M24" s="30">
        <v>427</v>
      </c>
      <c r="N24" s="30">
        <v>220.45</v>
      </c>
      <c r="O24" s="30">
        <f t="shared" si="5"/>
        <v>7850.699999999999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>+B30+B32+B50+B51+B54-B55</f>
        <v>-68300.45</v>
      </c>
      <c r="C29" s="30">
        <f>+C30+C32+C50+C51+C54-C55</f>
        <v>-73236.92</v>
      </c>
      <c r="D29" s="30">
        <f>+D30+D32+D50+D51+D54-D55</f>
        <v>-51499.29</v>
      </c>
      <c r="E29" s="30">
        <f>+E30+E32+E50+E51+E54-E55</f>
        <v>-11916.75</v>
      </c>
      <c r="F29" s="30">
        <f>+F30+F32+F50+F51+F54-F55</f>
        <v>-39548.26</v>
      </c>
      <c r="G29" s="30">
        <f>+G30+G32+G50+G51+G54-G55</f>
        <v>-63103.2</v>
      </c>
      <c r="H29" s="30">
        <f>+H30+H32+H50+H51+H54-H55</f>
        <v>148559</v>
      </c>
      <c r="I29" s="30">
        <f>+I30+I32+I50+I51+I54-I55</f>
        <v>-76230.4</v>
      </c>
      <c r="J29" s="30">
        <f>+J30+J32+J50+J51+J54-J55</f>
        <v>-57553.060000000005</v>
      </c>
      <c r="K29" s="30">
        <f>+K30+K32+K50+K51+K54-K55</f>
        <v>-44160.16</v>
      </c>
      <c r="L29" s="30">
        <f>+L30+L32+L50+L51+L54-L55</f>
        <v>-40480.36</v>
      </c>
      <c r="M29" s="30">
        <f>+M30+M32+M50+M51+M54-M55</f>
        <v>-29306.77</v>
      </c>
      <c r="N29" s="30">
        <f>+N30+N32+N50+N51+N54-N55</f>
        <v>203115.38</v>
      </c>
      <c r="O29" s="30">
        <f>+O30+O32+O49+O51+O54-O55</f>
        <v>-203661.23999999985</v>
      </c>
    </row>
    <row r="30" spans="1:15" ht="18.75" customHeight="1">
      <c r="A30" s="26" t="s">
        <v>39</v>
      </c>
      <c r="B30" s="31">
        <f>+B31</f>
        <v>-62893.6</v>
      </c>
      <c r="C30" s="31">
        <f>+C31</f>
        <v>-69159.2</v>
      </c>
      <c r="D30" s="31">
        <f aca="true" t="shared" si="6" ref="D30:O30">+D31</f>
        <v>-48118.4</v>
      </c>
      <c r="E30" s="31">
        <f t="shared" si="6"/>
        <v>-10832.8</v>
      </c>
      <c r="F30" s="31">
        <f t="shared" si="6"/>
        <v>-35948</v>
      </c>
      <c r="G30" s="31">
        <f t="shared" si="6"/>
        <v>-57851.2</v>
      </c>
      <c r="H30" s="31">
        <f t="shared" si="6"/>
        <v>-8764.8</v>
      </c>
      <c r="I30" s="31">
        <f t="shared" si="6"/>
        <v>-72217.2</v>
      </c>
      <c r="J30" s="31">
        <f t="shared" si="6"/>
        <v>-53952.8</v>
      </c>
      <c r="K30" s="31">
        <f t="shared" si="6"/>
        <v>-39630.8</v>
      </c>
      <c r="L30" s="31">
        <f t="shared" si="6"/>
        <v>-36273.6</v>
      </c>
      <c r="M30" s="31">
        <f t="shared" si="6"/>
        <v>-26932.4</v>
      </c>
      <c r="N30" s="31">
        <f t="shared" si="6"/>
        <v>-20143.2</v>
      </c>
      <c r="O30" s="31">
        <f t="shared" si="6"/>
        <v>-542717.9999999999</v>
      </c>
    </row>
    <row r="31" spans="1:26" ht="18.75" customHeight="1">
      <c r="A31" s="27" t="s">
        <v>40</v>
      </c>
      <c r="B31" s="16">
        <f>ROUND((-B9)*$G$3,2)</f>
        <v>-62893.6</v>
      </c>
      <c r="C31" s="16">
        <f aca="true" t="shared" si="7" ref="C31:N31">ROUND((-C9)*$G$3,2)</f>
        <v>-69159.2</v>
      </c>
      <c r="D31" s="16">
        <f t="shared" si="7"/>
        <v>-48118.4</v>
      </c>
      <c r="E31" s="16">
        <f t="shared" si="7"/>
        <v>-10832.8</v>
      </c>
      <c r="F31" s="16">
        <f t="shared" si="7"/>
        <v>-35948</v>
      </c>
      <c r="G31" s="16">
        <f t="shared" si="7"/>
        <v>-57851.2</v>
      </c>
      <c r="H31" s="16">
        <f t="shared" si="7"/>
        <v>-8764.8</v>
      </c>
      <c r="I31" s="16">
        <f t="shared" si="7"/>
        <v>-72217.2</v>
      </c>
      <c r="J31" s="16">
        <f t="shared" si="7"/>
        <v>-53952.8</v>
      </c>
      <c r="K31" s="16">
        <f t="shared" si="7"/>
        <v>-39630.8</v>
      </c>
      <c r="L31" s="16">
        <f t="shared" si="7"/>
        <v>-36273.6</v>
      </c>
      <c r="M31" s="16">
        <f t="shared" si="7"/>
        <v>-26932.4</v>
      </c>
      <c r="N31" s="16">
        <f t="shared" si="7"/>
        <v>-20143.2</v>
      </c>
      <c r="O31" s="32">
        <f aca="true" t="shared" si="8" ref="O31:O55">SUM(B31:N31)</f>
        <v>-542717.9999999999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-5406.85</v>
      </c>
      <c r="C32" s="31">
        <f>SUM(C33:C48)</f>
        <v>-4077.72</v>
      </c>
      <c r="D32" s="31">
        <f>SUM(D33:D48)</f>
        <v>-3380.89</v>
      </c>
      <c r="E32" s="31">
        <f>SUM(E33:E48)</f>
        <v>-1083.95</v>
      </c>
      <c r="F32" s="31">
        <f>SUM(F33:F48)</f>
        <v>-3600.26</v>
      </c>
      <c r="G32" s="31">
        <f>SUM(G33:G48)</f>
        <v>-5252</v>
      </c>
      <c r="H32" s="31">
        <f>SUM(H33:H48)</f>
        <v>158396.71</v>
      </c>
      <c r="I32" s="31">
        <f>SUM(I33:I48)</f>
        <v>-4013.2</v>
      </c>
      <c r="J32" s="31">
        <f>SUM(J33:J48)</f>
        <v>-3600.26</v>
      </c>
      <c r="K32" s="31">
        <f>SUM(K33:K48)</f>
        <v>-4529.36</v>
      </c>
      <c r="L32" s="31">
        <f>SUM(L33:L48)</f>
        <v>-4206.76</v>
      </c>
      <c r="M32" s="31">
        <f>SUM(M33:M48)</f>
        <v>-2374.37</v>
      </c>
      <c r="N32" s="31">
        <f>SUM(N33:N48)</f>
        <v>223258.58000000002</v>
      </c>
      <c r="O32" s="31">
        <f>SUM(O33:O48)</f>
        <v>340129.67000000004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312300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8"/>
        <v>4479300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8"/>
        <v>-4320000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-5406.85</v>
      </c>
      <c r="C41" s="33">
        <v>-4077.72</v>
      </c>
      <c r="D41" s="33">
        <v>-3380.89</v>
      </c>
      <c r="E41" s="33">
        <v>-1083.95</v>
      </c>
      <c r="F41" s="33">
        <v>-3600.26</v>
      </c>
      <c r="G41" s="33">
        <v>-5252</v>
      </c>
      <c r="H41" s="33">
        <v>-903.29</v>
      </c>
      <c r="I41" s="33">
        <v>-4013.2</v>
      </c>
      <c r="J41" s="33">
        <v>-3600.26</v>
      </c>
      <c r="K41" s="33">
        <v>-4529.36</v>
      </c>
      <c r="L41" s="33">
        <v>-4206.76</v>
      </c>
      <c r="M41" s="33">
        <v>-2374.37</v>
      </c>
      <c r="N41" s="33">
        <v>-1225.9</v>
      </c>
      <c r="O41" s="33">
        <f t="shared" si="8"/>
        <v>-43654.810000000005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130410.64</v>
      </c>
      <c r="O45" s="33">
        <f>SUM(B45:N45)</f>
        <v>130410.64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27089.2</v>
      </c>
      <c r="O46" s="33">
        <f>SUM(B46:N46)</f>
        <v>27089.2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1097.45</v>
      </c>
      <c r="O47" s="33">
        <f>SUM(B47:N47)</f>
        <v>1097.45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65887.19</v>
      </c>
      <c r="O48" s="33">
        <f>SUM(B48:N48)</f>
        <v>65887.19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>
        <f>SUM(B50:N50)</f>
        <v>-1072.91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83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-1072.91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48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8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49</v>
      </c>
      <c r="B53" s="36">
        <f aca="true" t="shared" si="9" ref="B53:N53">+B18+B29</f>
        <v>1260358.1300000004</v>
      </c>
      <c r="C53" s="36">
        <f t="shared" si="9"/>
        <v>912468.2799999998</v>
      </c>
      <c r="D53" s="36">
        <f t="shared" si="9"/>
        <v>775060.59</v>
      </c>
      <c r="E53" s="36">
        <f t="shared" si="9"/>
        <v>252757.51999999996</v>
      </c>
      <c r="F53" s="36">
        <f t="shared" si="9"/>
        <v>835299.77</v>
      </c>
      <c r="G53" s="36">
        <f t="shared" si="9"/>
        <v>1215022.9400000002</v>
      </c>
      <c r="H53" s="36">
        <f t="shared" si="9"/>
        <v>370424.19</v>
      </c>
      <c r="I53" s="36">
        <f t="shared" si="9"/>
        <v>908772.3900000001</v>
      </c>
      <c r="J53" s="36">
        <f t="shared" si="9"/>
        <v>814452.3099999999</v>
      </c>
      <c r="K53" s="36">
        <f t="shared" si="9"/>
        <v>1061251.0300000003</v>
      </c>
      <c r="L53" s="36">
        <f t="shared" si="9"/>
        <v>989054.41</v>
      </c>
      <c r="M53" s="36">
        <f t="shared" si="9"/>
        <v>557203.27</v>
      </c>
      <c r="N53" s="36">
        <f t="shared" si="9"/>
        <v>502954.69</v>
      </c>
      <c r="O53" s="36">
        <f>SUM(B53:N53)</f>
        <v>10455079.52</v>
      </c>
      <c r="P53"/>
      <c r="Q53" s="4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50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8"/>
        <v>0</v>
      </c>
      <c r="P54"/>
      <c r="Q54"/>
      <c r="R54"/>
      <c r="S54"/>
    </row>
    <row r="55" spans="1:19" ht="18.75" customHeight="1">
      <c r="A55" s="37" t="s">
        <v>51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8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52</v>
      </c>
      <c r="B59" s="51">
        <f aca="true" t="shared" si="10" ref="B59:O59">SUM(B60:B70)</f>
        <v>1260358.13</v>
      </c>
      <c r="C59" s="51">
        <f t="shared" si="10"/>
        <v>912468.28</v>
      </c>
      <c r="D59" s="51">
        <f t="shared" si="10"/>
        <v>775060.59</v>
      </c>
      <c r="E59" s="51">
        <f t="shared" si="10"/>
        <v>252757.52</v>
      </c>
      <c r="F59" s="51">
        <f t="shared" si="10"/>
        <v>835299.78</v>
      </c>
      <c r="G59" s="51">
        <f t="shared" si="10"/>
        <v>1215022.93</v>
      </c>
      <c r="H59" s="51">
        <f t="shared" si="10"/>
        <v>370424.19</v>
      </c>
      <c r="I59" s="51">
        <f t="shared" si="10"/>
        <v>908772.39</v>
      </c>
      <c r="J59" s="51">
        <f t="shared" si="10"/>
        <v>814452.31</v>
      </c>
      <c r="K59" s="51">
        <f t="shared" si="10"/>
        <v>1061251.04</v>
      </c>
      <c r="L59" s="51">
        <f t="shared" si="10"/>
        <v>989054.41</v>
      </c>
      <c r="M59" s="51">
        <f t="shared" si="10"/>
        <v>557203.26</v>
      </c>
      <c r="N59" s="51">
        <f t="shared" si="10"/>
        <v>502954.69</v>
      </c>
      <c r="O59" s="36">
        <f t="shared" si="10"/>
        <v>10455079.52</v>
      </c>
      <c r="Q59"/>
    </row>
    <row r="60" spans="1:18" ht="18.75" customHeight="1">
      <c r="A60" s="26" t="s">
        <v>53</v>
      </c>
      <c r="B60" s="51">
        <v>1028609.02</v>
      </c>
      <c r="C60" s="51">
        <v>648974.66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1677583.6800000002</v>
      </c>
      <c r="P60"/>
      <c r="Q60"/>
      <c r="R60" s="43"/>
    </row>
    <row r="61" spans="1:16" ht="18.75" customHeight="1">
      <c r="A61" s="26" t="s">
        <v>54</v>
      </c>
      <c r="B61" s="51">
        <v>231749.11</v>
      </c>
      <c r="C61" s="51">
        <v>263493.62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1" ref="O61:O70">SUM(B61:N61)</f>
        <v>495242.73</v>
      </c>
      <c r="P61"/>
    </row>
    <row r="62" spans="1:17" ht="18.75" customHeight="1">
      <c r="A62" s="26" t="s">
        <v>55</v>
      </c>
      <c r="B62" s="52">
        <v>0</v>
      </c>
      <c r="C62" s="52">
        <v>0</v>
      </c>
      <c r="D62" s="31">
        <v>775060.59</v>
      </c>
      <c r="E62" s="52">
        <v>0</v>
      </c>
      <c r="F62" s="52">
        <v>0</v>
      </c>
      <c r="G62" s="52">
        <v>0</v>
      </c>
      <c r="H62" s="51">
        <v>370424.19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1"/>
        <v>1145484.78</v>
      </c>
      <c r="Q62"/>
    </row>
    <row r="63" spans="1:18" ht="18.75" customHeight="1">
      <c r="A63" s="26" t="s">
        <v>56</v>
      </c>
      <c r="B63" s="52">
        <v>0</v>
      </c>
      <c r="C63" s="52">
        <v>0</v>
      </c>
      <c r="D63" s="52">
        <v>0</v>
      </c>
      <c r="E63" s="31">
        <v>252757.52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1"/>
        <v>252757.52</v>
      </c>
      <c r="R63"/>
    </row>
    <row r="64" spans="1:19" ht="18.75" customHeight="1">
      <c r="A64" s="26" t="s">
        <v>57</v>
      </c>
      <c r="B64" s="52">
        <v>0</v>
      </c>
      <c r="C64" s="52">
        <v>0</v>
      </c>
      <c r="D64" s="52">
        <v>0</v>
      </c>
      <c r="E64" s="52">
        <v>0</v>
      </c>
      <c r="F64" s="31">
        <v>835299.78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1"/>
        <v>835299.78</v>
      </c>
      <c r="S64"/>
    </row>
    <row r="65" spans="1:20" ht="18.75" customHeight="1">
      <c r="A65" s="26" t="s">
        <v>58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1215022.93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1"/>
        <v>1215022.93</v>
      </c>
      <c r="T65"/>
    </row>
    <row r="66" spans="1:21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908772.39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1"/>
        <v>908772.39</v>
      </c>
      <c r="U66"/>
    </row>
    <row r="67" spans="1:22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814452.31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1"/>
        <v>814452.31</v>
      </c>
      <c r="V67"/>
    </row>
    <row r="68" spans="1:23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1061251.04</v>
      </c>
      <c r="L68" s="31">
        <v>989054.41</v>
      </c>
      <c r="M68" s="52">
        <v>0</v>
      </c>
      <c r="N68" s="52">
        <v>0</v>
      </c>
      <c r="O68" s="36">
        <f t="shared" si="11"/>
        <v>2050305.4500000002</v>
      </c>
      <c r="P68"/>
      <c r="W68"/>
    </row>
    <row r="69" spans="1:25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557203.26</v>
      </c>
      <c r="N69" s="52">
        <v>0</v>
      </c>
      <c r="O69" s="36">
        <f t="shared" si="11"/>
        <v>557203.26</v>
      </c>
      <c r="R69"/>
      <c r="Y69"/>
    </row>
    <row r="70" spans="1:26" ht="18.75" customHeight="1">
      <c r="A70" s="38" t="s">
        <v>63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502954.69</v>
      </c>
      <c r="O70" s="55">
        <f t="shared" si="11"/>
        <v>502954.69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 t="s">
        <v>85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2022-05-16T20:01:56Z</dcterms:modified>
  <cp:category/>
  <cp:version/>
  <cp:contentType/>
  <cp:contentStatus/>
</cp:coreProperties>
</file>