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<sst xmlns="http://schemas.openxmlformats.org/spreadsheetml/2006/main" count="88" uniqueCount="85">
  <si>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</si>
  <si>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</si>
  <si>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</si>
  <si>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</si>
  <si>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</si>
  <si>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</si>
  <si>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</si>
  <si>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</si>
  <si>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</si>
  <si>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</si>
  <si>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</si>
  <si>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</si>
  <si>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</si>
  <si>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</si>
  <si>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</si>
  <si>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</si>
  <si>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</si>
  <si>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</si>
  <si>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</si>
  <si>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</si>
  <si>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</si>
  <si>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</si>
  <si>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</si>
  <si>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</si>
  <si>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</si>
  <si>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</si>
  <si>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</si>
  <si>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</si>
  <si>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</si>
  <si>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</si>
  <si>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</si>
  <si>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</si>
  <si>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</si>
  <si>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</si>
  <si>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</si>
  <si>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</si>
  <si>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</si>
  <si>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</si>
  <si>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</si>
  <si>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</si>
  <si>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</si>
  <si>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</si>
  <si>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</si>
  <si>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</si>
  <si>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</si>
  <si>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</si>
  <si>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</si>
  <si>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</si>
  <si>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</si>
  <si>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</si>
  <si>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</si>
  <si>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</si>
  <si>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</si>
  <si>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</si>
  <si>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</si>
  <si>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</si>
  <si>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</si>
  <si>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</si>
  <si>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</si>
  <si>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</si>
  <si>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</si>
  <si>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</si>
  <si>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</si>
  <si>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</si>
  <si>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12/05/22 - VENCIMENTO 19/05/22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</si>
  <si>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</si>
  <si>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</si>
  <si>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</si>
  <si>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</si>
  <si>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</si>
  <si>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</si>
  <si>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</si>
  <si>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</si>
  <si>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</si>
  <si>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</si>
  <si>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</si>
  <si>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</si>
  <si>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</si>
  <si>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</si>
  <si>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</si>
  <si>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</si>
  <si>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</si>
  <si>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5.3. Revisão de Remuneração pelo Transporte Coletivo (1)</t>
  </si>
  <si>
    <t xml:space="preserve">5.4. Revisão de Remuneração pelo Serviço Atende </t>
  </si>
  <si>
    <t>Nota: (1) Revisões do período de 19/03 a 03/12/20, lote D7, e revisão de fator período de set/21 a fev/22.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</si>
</sst>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395436</v>
      </c>
      <c r="C7" s="9">
        <f t="shared" si="0"/>
        <v>285539</v>
      </c>
      <c r="D7" s="9">
        <f t="shared" si="0"/>
        <v>278966</v>
      </c>
      <c r="E7" s="9">
        <f t="shared" si="0"/>
        <v>69402</v>
      </c>
      <c r="F7" s="9">
        <f t="shared" si="0"/>
        <v>222284</v>
      </c>
      <c r="G7" s="9">
        <f t="shared" si="0"/>
        <v>377151</v>
      </c>
      <c r="H7" s="9">
        <f t="shared" si="0"/>
        <v>41980</v>
      </c>
      <c r="I7" s="9">
        <f t="shared" si="0"/>
        <v>292689</v>
      </c>
      <c r="J7" s="9">
        <f t="shared" si="0"/>
        <v>243482</v>
      </c>
      <c r="K7" s="9">
        <f t="shared" si="0"/>
        <v>366516</v>
      </c>
      <c r="L7" s="9">
        <f t="shared" si="0"/>
        <v>277448</v>
      </c>
      <c r="M7" s="9">
        <f t="shared" si="0"/>
        <v>135307</v>
      </c>
      <c r="N7" s="9">
        <f t="shared" si="0"/>
        <v>84740</v>
      </c>
      <c r="O7" s="9">
        <f t="shared" si="0"/>
        <v>3070940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13448</v>
      </c>
      <c r="C8" s="11">
        <f t="shared" si="1"/>
        <v>14769</v>
      </c>
      <c r="D8" s="11">
        <f t="shared" si="1"/>
        <v>10257</v>
      </c>
      <c r="E8" s="11">
        <f t="shared" si="1"/>
        <v>2323</v>
      </c>
      <c r="F8" s="11">
        <f t="shared" si="1"/>
        <v>7504</v>
      </c>
      <c r="G8" s="11">
        <f t="shared" si="1"/>
        <v>12132</v>
      </c>
      <c r="H8" s="11">
        <f t="shared" si="1"/>
        <v>1833</v>
      </c>
      <c r="I8" s="11">
        <f t="shared" si="1"/>
        <v>15927</v>
      </c>
      <c r="J8" s="11">
        <f t="shared" si="1"/>
        <v>11348</v>
      </c>
      <c r="K8" s="11">
        <f t="shared" si="1"/>
        <v>8810</v>
      </c>
      <c r="L8" s="11">
        <f t="shared" si="1"/>
        <v>7361</v>
      </c>
      <c r="M8" s="11">
        <f t="shared" si="1"/>
        <v>5902</v>
      </c>
      <c r="N8" s="11">
        <f t="shared" si="1"/>
        <v>4156</v>
      </c>
      <c r="O8" s="11">
        <f t="shared" si="1"/>
        <v>115770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13448</v>
      </c>
      <c r="C9" s="11">
        <v>14769</v>
      </c>
      <c r="D9" s="11">
        <v>10257</v>
      </c>
      <c r="E9" s="11">
        <v>2323</v>
      </c>
      <c r="F9" s="11">
        <v>7504</v>
      </c>
      <c r="G9" s="11">
        <v>12132</v>
      </c>
      <c r="H9" s="11">
        <v>1833</v>
      </c>
      <c r="I9" s="11">
        <v>15925</v>
      </c>
      <c r="J9" s="11">
        <v>11348</v>
      </c>
      <c r="K9" s="11">
        <v>8798</v>
      </c>
      <c r="L9" s="11">
        <v>7359</v>
      </c>
      <c r="M9" s="11">
        <v>5890</v>
      </c>
      <c r="N9" s="11">
        <v>4137</v>
      </c>
      <c r="O9" s="11">
        <f>SUM(B9:N9)</f>
        <v>115723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2</v>
      </c>
      <c r="M10" s="13">
        <v>12</v>
      </c>
      <c r="N10" s="13">
        <v>19</v>
      </c>
      <c r="O10" s="11">
        <f>SUM(B10:N10)</f>
        <v>47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381988</v>
      </c>
      <c r="C11" s="13">
        <v>270770</v>
      </c>
      <c r="D11" s="13">
        <v>268709</v>
      </c>
      <c r="E11" s="13">
        <v>67079</v>
      </c>
      <c r="F11" s="13">
        <v>214780</v>
      </c>
      <c r="G11" s="13">
        <v>365019</v>
      </c>
      <c r="H11" s="13">
        <v>40147</v>
      </c>
      <c r="I11" s="13">
        <v>276762</v>
      </c>
      <c r="J11" s="13">
        <v>232134</v>
      </c>
      <c r="K11" s="13">
        <v>357706</v>
      </c>
      <c r="L11" s="13">
        <v>270087</v>
      </c>
      <c r="M11" s="13">
        <v>129405</v>
      </c>
      <c r="N11" s="13">
        <v>80584</v>
      </c>
      <c r="O11" s="11">
        <f>SUM(B11:N11)</f>
        <v>2955170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1.187215135422795</v>
      </c>
      <c r="C16" s="19">
        <v>1.200749134889838</v>
      </c>
      <c r="D16" s="19">
        <v>1.191210336518874</v>
      </c>
      <c r="E16" s="19">
        <v>0.875495258355485</v>
      </c>
      <c r="F16" s="19">
        <v>1.369301343763472</v>
      </c>
      <c r="G16" s="19">
        <v>1.408601571309318</v>
      </c>
      <c r="H16" s="19">
        <v>1.598177543636247</v>
      </c>
      <c r="I16" s="19">
        <v>1.167284254333896</v>
      </c>
      <c r="J16" s="19">
        <v>1.258897993321965</v>
      </c>
      <c r="K16" s="19">
        <v>1.115132743181785</v>
      </c>
      <c r="L16" s="19">
        <v>1.181718179888268</v>
      </c>
      <c r="M16" s="19">
        <v>1.19418538015537</v>
      </c>
      <c r="N16" s="19">
        <v>1.094066617379367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1333674.91</v>
      </c>
      <c r="C18" s="24">
        <f t="shared" si="2"/>
        <v>984448.5299999998</v>
      </c>
      <c r="D18" s="24">
        <f t="shared" si="2"/>
        <v>828875.94</v>
      </c>
      <c r="E18" s="24">
        <f t="shared" si="2"/>
        <v>264326.64999999997</v>
      </c>
      <c r="F18" s="24">
        <f t="shared" si="2"/>
        <v>876780.2100000001</v>
      </c>
      <c r="G18" s="24">
        <f t="shared" si="2"/>
        <v>1279435.7200000002</v>
      </c>
      <c r="H18" s="24">
        <f t="shared" si="2"/>
        <v>214099.83</v>
      </c>
      <c r="I18" s="24">
        <f t="shared" si="2"/>
        <v>982308.85</v>
      </c>
      <c r="J18" s="24">
        <f t="shared" si="2"/>
        <v>873406.0600000002</v>
      </c>
      <c r="K18" s="24">
        <f t="shared" si="2"/>
        <v>1122250.3</v>
      </c>
      <c r="L18" s="24">
        <f t="shared" si="2"/>
        <v>1030313.28</v>
      </c>
      <c r="M18" s="24">
        <f t="shared" si="2"/>
        <v>587821.23</v>
      </c>
      <c r="N18" s="24">
        <f t="shared" si="2"/>
        <v>300465.14</v>
      </c>
      <c r="O18" s="24">
        <f t="shared" si="2"/>
        <v>10678206.650000002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1032206.59</v>
      </c>
      <c r="C19" s="30">
        <f t="shared" si="3"/>
        <v>769984.47</v>
      </c>
      <c r="D19" s="30">
        <f t="shared" si="3"/>
        <v>659726.69</v>
      </c>
      <c r="E19" s="30">
        <f t="shared" si="3"/>
        <v>280391.02</v>
      </c>
      <c r="F19" s="30">
        <f t="shared" si="3"/>
        <v>609324.9</v>
      </c>
      <c r="G19" s="30">
        <f t="shared" si="3"/>
        <v>850626.37</v>
      </c>
      <c r="H19" s="30">
        <f t="shared" si="3"/>
        <v>127123.84</v>
      </c>
      <c r="I19" s="30">
        <f t="shared" si="3"/>
        <v>783704.07</v>
      </c>
      <c r="J19" s="30">
        <f t="shared" si="3"/>
        <v>655721.37</v>
      </c>
      <c r="K19" s="30">
        <f t="shared" si="3"/>
        <v>933039.78</v>
      </c>
      <c r="L19" s="30">
        <f t="shared" si="3"/>
        <v>804183.03</v>
      </c>
      <c r="M19" s="30">
        <f t="shared" si="3"/>
        <v>452561.32</v>
      </c>
      <c r="N19" s="30">
        <f t="shared" si="3"/>
        <v>256016.49</v>
      </c>
      <c r="O19" s="30">
        <f>SUM(B19:N19)</f>
        <v>8214609.940000001</v>
      </c>
    </row>
    <row r="20" spans="1:23" ht="18.75" customHeight="1">
      <c r="A20" s="26" t="s">
        <v>35</v>
      </c>
      <c r="B20" s="30">
        <f>IF(B16&lt;&gt;0,ROUND((B16-1)*B19,2),0)</f>
        <v>193244.7</v>
      </c>
      <c r="C20" s="30">
        <f aca="true" t="shared" si="4" ref="C20:N20">IF(C16&lt;&gt;0,ROUND((C16-1)*C19,2),0)</f>
        <v>154573.72</v>
      </c>
      <c r="D20" s="30">
        <f t="shared" si="4"/>
        <v>126146.56</v>
      </c>
      <c r="E20" s="30">
        <f t="shared" si="4"/>
        <v>-34910.01</v>
      </c>
      <c r="F20" s="30">
        <f t="shared" si="4"/>
        <v>225024.5</v>
      </c>
      <c r="G20" s="30">
        <f t="shared" si="4"/>
        <v>347567.27</v>
      </c>
      <c r="H20" s="30">
        <f t="shared" si="4"/>
        <v>76042.63</v>
      </c>
      <c r="I20" s="30">
        <f t="shared" si="4"/>
        <v>131101.35</v>
      </c>
      <c r="J20" s="30">
        <f t="shared" si="4"/>
        <v>169764.95</v>
      </c>
      <c r="K20" s="30">
        <f t="shared" si="4"/>
        <v>107423.43</v>
      </c>
      <c r="L20" s="30">
        <f t="shared" si="4"/>
        <v>146134.68</v>
      </c>
      <c r="M20" s="30">
        <f t="shared" si="4"/>
        <v>87880.79</v>
      </c>
      <c r="N20" s="30">
        <f t="shared" si="4"/>
        <v>24082.61</v>
      </c>
      <c r="O20" s="30">
        <f aca="true" t="shared" si="5" ref="O20:O27">SUM(B20:N20)</f>
        <v>1754077.1800000002</v>
      </c>
      <c r="W20" s="62"/>
    </row>
    <row r="21" spans="1:15" ht="18.75" customHeight="1">
      <c r="A21" s="26" t="s">
        <v>36</v>
      </c>
      <c r="B21" s="30">
        <v>50922.91</v>
      </c>
      <c r="C21" s="30">
        <v>34488.63</v>
      </c>
      <c r="D21" s="30">
        <v>20737.59</v>
      </c>
      <c r="E21" s="30">
        <v>9285.58</v>
      </c>
      <c r="F21" s="30">
        <v>25388.84</v>
      </c>
      <c r="G21" s="30">
        <v>41338.79</v>
      </c>
      <c r="H21" s="30">
        <v>3879.52</v>
      </c>
      <c r="I21" s="30">
        <v>28568.36</v>
      </c>
      <c r="J21" s="30">
        <v>28977.06</v>
      </c>
      <c r="K21" s="30">
        <v>42989.35</v>
      </c>
      <c r="L21" s="30">
        <v>41487.63</v>
      </c>
      <c r="M21" s="30">
        <v>19775.52</v>
      </c>
      <c r="N21" s="30">
        <v>10987.19</v>
      </c>
      <c r="O21" s="30">
        <f t="shared" si="5"/>
        <v>358826.97000000003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974.66</v>
      </c>
      <c r="C24" s="30">
        <v>733.32</v>
      </c>
      <c r="D24" s="30">
        <v>610.33</v>
      </c>
      <c r="E24" s="30">
        <v>194.93</v>
      </c>
      <c r="F24" s="30">
        <v>649.78</v>
      </c>
      <c r="G24" s="30">
        <v>944.5</v>
      </c>
      <c r="H24" s="30">
        <v>157.8</v>
      </c>
      <c r="I24" s="30">
        <v>719.4</v>
      </c>
      <c r="J24" s="30">
        <v>647.46</v>
      </c>
      <c r="K24" s="30">
        <v>826.14</v>
      </c>
      <c r="L24" s="30">
        <v>756.53</v>
      </c>
      <c r="M24" s="30">
        <v>427</v>
      </c>
      <c r="N24" s="30">
        <v>225.09</v>
      </c>
      <c r="O24" s="30">
        <f t="shared" si="5"/>
        <v>7866.94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139.39</v>
      </c>
      <c r="I25" s="30">
        <v>588.96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6732.72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+B30+B32+B50+B51+B54-B55</f>
        <v>57253.47</v>
      </c>
      <c r="C29" s="30">
        <f t="shared" si="6"/>
        <v>41434.020000000004</v>
      </c>
      <c r="D29" s="30">
        <f t="shared" si="6"/>
        <v>-565103.9400000001</v>
      </c>
      <c r="E29" s="30">
        <f t="shared" si="6"/>
        <v>49129.67</v>
      </c>
      <c r="F29" s="30">
        <f t="shared" si="6"/>
        <v>78787.80000000002</v>
      </c>
      <c r="G29" s="30">
        <f t="shared" si="6"/>
        <v>100923.71</v>
      </c>
      <c r="H29" s="30">
        <f t="shared" si="6"/>
        <v>152025.79</v>
      </c>
      <c r="I29" s="30">
        <f t="shared" si="6"/>
        <v>106970.74</v>
      </c>
      <c r="J29" s="30">
        <f t="shared" si="6"/>
        <v>85693.07</v>
      </c>
      <c r="K29" s="30">
        <f t="shared" si="6"/>
        <v>84526.07</v>
      </c>
      <c r="L29" s="30">
        <f t="shared" si="6"/>
        <v>56075.11</v>
      </c>
      <c r="M29" s="30">
        <f t="shared" si="6"/>
        <v>126952.84</v>
      </c>
      <c r="N29" s="30">
        <f t="shared" si="6"/>
        <v>190433.03</v>
      </c>
      <c r="O29" s="30">
        <f t="shared" si="6"/>
        <v>565101.3799999999</v>
      </c>
    </row>
    <row r="30" spans="1:15" ht="18.75" customHeight="1">
      <c r="A30" s="26" t="s">
        <v>39</v>
      </c>
      <c r="B30" s="31">
        <f>+B31</f>
        <v>-59171.2</v>
      </c>
      <c r="C30" s="31">
        <f>+C31</f>
        <v>-64983.6</v>
      </c>
      <c r="D30" s="31">
        <f aca="true" t="shared" si="7" ref="D30:O30">+D31</f>
        <v>-45130.8</v>
      </c>
      <c r="E30" s="31">
        <f t="shared" si="7"/>
        <v>-10221.2</v>
      </c>
      <c r="F30" s="31">
        <f t="shared" si="7"/>
        <v>-33017.6</v>
      </c>
      <c r="G30" s="31">
        <f t="shared" si="7"/>
        <v>-53380.8</v>
      </c>
      <c r="H30" s="31">
        <f t="shared" si="7"/>
        <v>-8065.2</v>
      </c>
      <c r="I30" s="31">
        <f t="shared" si="7"/>
        <v>-70070</v>
      </c>
      <c r="J30" s="31">
        <f t="shared" si="7"/>
        <v>-49931.2</v>
      </c>
      <c r="K30" s="31">
        <f t="shared" si="7"/>
        <v>-38711.2</v>
      </c>
      <c r="L30" s="31">
        <f t="shared" si="7"/>
        <v>-32379.6</v>
      </c>
      <c r="M30" s="31">
        <f t="shared" si="7"/>
        <v>-25916</v>
      </c>
      <c r="N30" s="31">
        <f t="shared" si="7"/>
        <v>-18202.8</v>
      </c>
      <c r="O30" s="31">
        <f t="shared" si="7"/>
        <v>-509181.2</v>
      </c>
    </row>
    <row r="31" spans="1:26" ht="18.75" customHeight="1">
      <c r="A31" s="27" t="s">
        <v>40</v>
      </c>
      <c r="B31" s="16">
        <f>ROUND((-B9)*$G$3,2)</f>
        <v>-59171.2</v>
      </c>
      <c r="C31" s="16">
        <f aca="true" t="shared" si="8" ref="C31:N31">ROUND((-C9)*$G$3,2)</f>
        <v>-64983.6</v>
      </c>
      <c r="D31" s="16">
        <f t="shared" si="8"/>
        <v>-45130.8</v>
      </c>
      <c r="E31" s="16">
        <f t="shared" si="8"/>
        <v>-10221.2</v>
      </c>
      <c r="F31" s="16">
        <f t="shared" si="8"/>
        <v>-33017.6</v>
      </c>
      <c r="G31" s="16">
        <f t="shared" si="8"/>
        <v>-53380.8</v>
      </c>
      <c r="H31" s="16">
        <f t="shared" si="8"/>
        <v>-8065.2</v>
      </c>
      <c r="I31" s="16">
        <f t="shared" si="8"/>
        <v>-70070</v>
      </c>
      <c r="J31" s="16">
        <f t="shared" si="8"/>
        <v>-49931.2</v>
      </c>
      <c r="K31" s="16">
        <f t="shared" si="8"/>
        <v>-38711.2</v>
      </c>
      <c r="L31" s="16">
        <f t="shared" si="8"/>
        <v>-32379.6</v>
      </c>
      <c r="M31" s="16">
        <f t="shared" si="8"/>
        <v>-25916</v>
      </c>
      <c r="N31" s="16">
        <f t="shared" si="8"/>
        <v>-18202.8</v>
      </c>
      <c r="O31" s="32">
        <f aca="true" t="shared" si="9" ref="O31:O55">SUM(B31:N31)</f>
        <v>-509181.2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SUM(B33:B48)</f>
        <v>-5419.75</v>
      </c>
      <c r="C32" s="31">
        <f aca="true" t="shared" si="10" ref="C32:O32">SUM(C33:C48)</f>
        <v>-4077.72</v>
      </c>
      <c r="D32" s="31">
        <f t="shared" si="10"/>
        <v>-624393.8</v>
      </c>
      <c r="E32" s="31">
        <f t="shared" si="10"/>
        <v>-1083.95</v>
      </c>
      <c r="F32" s="31">
        <f t="shared" si="10"/>
        <v>-3613.17</v>
      </c>
      <c r="G32" s="31">
        <f t="shared" si="10"/>
        <v>-5252</v>
      </c>
      <c r="H32" s="31">
        <f t="shared" si="10"/>
        <v>-877.48</v>
      </c>
      <c r="I32" s="31">
        <f t="shared" si="10"/>
        <v>-4000.29</v>
      </c>
      <c r="J32" s="31">
        <f t="shared" si="10"/>
        <v>-3600.26</v>
      </c>
      <c r="K32" s="31">
        <f t="shared" si="10"/>
        <v>-4593.88</v>
      </c>
      <c r="L32" s="31">
        <f t="shared" si="10"/>
        <v>-4206.76</v>
      </c>
      <c r="M32" s="31">
        <f t="shared" si="10"/>
        <v>-2374.37</v>
      </c>
      <c r="N32" s="31">
        <f t="shared" si="10"/>
        <v>-1251.7</v>
      </c>
      <c r="O32" s="31">
        <f t="shared" si="10"/>
        <v>-664745.13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4446000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-5067000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-5419.75</v>
      </c>
      <c r="C41" s="33">
        <v>-4077.72</v>
      </c>
      <c r="D41" s="33">
        <v>-3393.8</v>
      </c>
      <c r="E41" s="33">
        <v>-1083.95</v>
      </c>
      <c r="F41" s="33">
        <v>-3613.17</v>
      </c>
      <c r="G41" s="33">
        <v>-5252</v>
      </c>
      <c r="H41" s="33">
        <v>-877.48</v>
      </c>
      <c r="I41" s="33">
        <v>-4000.29</v>
      </c>
      <c r="J41" s="33">
        <v>-3600.26</v>
      </c>
      <c r="K41" s="33">
        <v>-4593.88</v>
      </c>
      <c r="L41" s="33">
        <v>-4206.76</v>
      </c>
      <c r="M41" s="33">
        <v>-2374.37</v>
      </c>
      <c r="N41" s="33">
        <v>-1251.7</v>
      </c>
      <c r="O41" s="33">
        <f t="shared" si="9"/>
        <v>-43745.13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48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82</v>
      </c>
      <c r="B50" s="35">
        <v>121844.42</v>
      </c>
      <c r="C50" s="35">
        <v>110495.34</v>
      </c>
      <c r="D50" s="35">
        <v>104420.66</v>
      </c>
      <c r="E50" s="35">
        <v>60434.82</v>
      </c>
      <c r="F50" s="35">
        <v>115418.57</v>
      </c>
      <c r="G50" s="35">
        <v>159556.51</v>
      </c>
      <c r="H50" s="35">
        <f>162002.55-1034.08</f>
        <v>160968.47</v>
      </c>
      <c r="I50" s="35">
        <v>181041.03</v>
      </c>
      <c r="J50" s="35">
        <v>139224.53</v>
      </c>
      <c r="K50" s="35">
        <v>127831.15</v>
      </c>
      <c r="L50" s="35">
        <v>92661.47</v>
      </c>
      <c r="M50" s="35">
        <v>155243.21</v>
      </c>
      <c r="N50" s="35">
        <v>209887.53</v>
      </c>
      <c r="O50" s="33">
        <f t="shared" si="9"/>
        <v>1739027.71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83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48</v>
      </c>
      <c r="B53" s="36">
        <f aca="true" t="shared" si="12" ref="B53:N53">+B18+B29</f>
        <v>1390928.38</v>
      </c>
      <c r="C53" s="36">
        <f t="shared" si="12"/>
        <v>1025882.5499999998</v>
      </c>
      <c r="D53" s="36">
        <f t="shared" si="12"/>
        <v>263771.9999999999</v>
      </c>
      <c r="E53" s="36">
        <f t="shared" si="12"/>
        <v>313456.31999999995</v>
      </c>
      <c r="F53" s="36">
        <f t="shared" si="12"/>
        <v>955568.0100000001</v>
      </c>
      <c r="G53" s="36">
        <f t="shared" si="12"/>
        <v>1380359.4300000002</v>
      </c>
      <c r="H53" s="36">
        <f t="shared" si="12"/>
        <v>366125.62</v>
      </c>
      <c r="I53" s="36">
        <f t="shared" si="12"/>
        <v>1089279.59</v>
      </c>
      <c r="J53" s="36">
        <f t="shared" si="12"/>
        <v>959099.1300000001</v>
      </c>
      <c r="K53" s="36">
        <f t="shared" si="12"/>
        <v>1206776.37</v>
      </c>
      <c r="L53" s="36">
        <f t="shared" si="12"/>
        <v>1086388.3900000001</v>
      </c>
      <c r="M53" s="36">
        <f t="shared" si="12"/>
        <v>714774.07</v>
      </c>
      <c r="N53" s="36">
        <f t="shared" si="12"/>
        <v>490898.17000000004</v>
      </c>
      <c r="O53" s="36">
        <f>SUM(B53:N53)</f>
        <v>11243308.03</v>
      </c>
      <c r="P53"/>
      <c r="Q53" s="4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49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9"/>
        <v>0</v>
      </c>
      <c r="P54"/>
      <c r="Q54"/>
      <c r="R54"/>
      <c r="S54"/>
    </row>
    <row r="55" spans="1:19" ht="18.75" customHeight="1">
      <c r="A55" s="37" t="s">
        <v>50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9"/>
        <v>0</v>
      </c>
      <c r="P55"/>
      <c r="Q55"/>
      <c r="R55"/>
      <c r="S55"/>
    </row>
    <row r="56" spans="1:19" ht="15.75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51</v>
      </c>
      <c r="B59" s="51">
        <f aca="true" t="shared" si="13" ref="B59:O59">SUM(B60:B70)</f>
        <v>1390928.3699999999</v>
      </c>
      <c r="C59" s="51">
        <f t="shared" si="13"/>
        <v>1025882.54</v>
      </c>
      <c r="D59" s="51">
        <f t="shared" si="13"/>
        <v>263772.01</v>
      </c>
      <c r="E59" s="51">
        <f t="shared" si="13"/>
        <v>313456.32</v>
      </c>
      <c r="F59" s="51">
        <f t="shared" si="13"/>
        <v>955568.01</v>
      </c>
      <c r="G59" s="51">
        <f t="shared" si="13"/>
        <v>1380359.43</v>
      </c>
      <c r="H59" s="51">
        <f t="shared" si="13"/>
        <v>366125.61</v>
      </c>
      <c r="I59" s="51">
        <f t="shared" si="13"/>
        <v>1089279.59</v>
      </c>
      <c r="J59" s="51">
        <f t="shared" si="13"/>
        <v>959099.13</v>
      </c>
      <c r="K59" s="51">
        <f t="shared" si="13"/>
        <v>1206776.37</v>
      </c>
      <c r="L59" s="51">
        <f t="shared" si="13"/>
        <v>1086388.38</v>
      </c>
      <c r="M59" s="51">
        <f t="shared" si="13"/>
        <v>714774.08</v>
      </c>
      <c r="N59" s="51">
        <f t="shared" si="13"/>
        <v>490898.16</v>
      </c>
      <c r="O59" s="36">
        <f t="shared" si="13"/>
        <v>11243308</v>
      </c>
      <c r="Q59"/>
    </row>
    <row r="60" spans="1:18" ht="18.75" customHeight="1">
      <c r="A60" s="26" t="s">
        <v>52</v>
      </c>
      <c r="B60" s="51">
        <v>1134146.45</v>
      </c>
      <c r="C60" s="51">
        <v>728877.36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1863023.81</v>
      </c>
      <c r="P60"/>
      <c r="Q60"/>
      <c r="R60" s="43"/>
    </row>
    <row r="61" spans="1:16" ht="18.75" customHeight="1">
      <c r="A61" s="26" t="s">
        <v>53</v>
      </c>
      <c r="B61" s="51">
        <v>256781.92</v>
      </c>
      <c r="C61" s="51">
        <v>297005.18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4" ref="O61:O70">SUM(B61:N61)</f>
        <v>553787.1</v>
      </c>
      <c r="P61"/>
    </row>
    <row r="62" spans="1:17" ht="18.75" customHeight="1">
      <c r="A62" s="26" t="s">
        <v>54</v>
      </c>
      <c r="B62" s="52">
        <v>0</v>
      </c>
      <c r="C62" s="52">
        <v>0</v>
      </c>
      <c r="D62" s="31">
        <v>263772.01</v>
      </c>
      <c r="E62" s="52">
        <v>0</v>
      </c>
      <c r="F62" s="52">
        <v>0</v>
      </c>
      <c r="G62" s="52">
        <v>0</v>
      </c>
      <c r="H62" s="51">
        <v>366125.61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4"/>
        <v>629897.62</v>
      </c>
      <c r="Q62"/>
    </row>
    <row r="63" spans="1:18" ht="18.75" customHeight="1">
      <c r="A63" s="26" t="s">
        <v>55</v>
      </c>
      <c r="B63" s="52">
        <v>0</v>
      </c>
      <c r="C63" s="52">
        <v>0</v>
      </c>
      <c r="D63" s="52">
        <v>0</v>
      </c>
      <c r="E63" s="31">
        <v>313456.32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4"/>
        <v>313456.32</v>
      </c>
      <c r="R63"/>
    </row>
    <row r="64" spans="1:19" ht="18.75" customHeight="1">
      <c r="A64" s="26" t="s">
        <v>56</v>
      </c>
      <c r="B64" s="52">
        <v>0</v>
      </c>
      <c r="C64" s="52">
        <v>0</v>
      </c>
      <c r="D64" s="52">
        <v>0</v>
      </c>
      <c r="E64" s="52">
        <v>0</v>
      </c>
      <c r="F64" s="31">
        <v>955568.01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955568.01</v>
      </c>
      <c r="S64"/>
    </row>
    <row r="65" spans="1:20" ht="18.75" customHeight="1">
      <c r="A65" s="26" t="s">
        <v>57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1380359.43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1380359.43</v>
      </c>
      <c r="T65"/>
    </row>
    <row r="66" spans="1:21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1089279.59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4"/>
        <v>1089279.59</v>
      </c>
      <c r="U66"/>
    </row>
    <row r="67" spans="1:22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959099.13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959099.13</v>
      </c>
      <c r="V67"/>
    </row>
    <row r="68" spans="1:23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1206776.37</v>
      </c>
      <c r="L68" s="31">
        <v>1086388.38</v>
      </c>
      <c r="M68" s="52">
        <v>0</v>
      </c>
      <c r="N68" s="52">
        <v>0</v>
      </c>
      <c r="O68" s="36">
        <f t="shared" si="14"/>
        <v>2293164.75</v>
      </c>
      <c r="P68"/>
      <c r="W68"/>
    </row>
    <row r="69" spans="1:25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714774.08</v>
      </c>
      <c r="N69" s="52">
        <v>0</v>
      </c>
      <c r="O69" s="36">
        <f t="shared" si="14"/>
        <v>714774.08</v>
      </c>
      <c r="R69"/>
      <c r="Y69"/>
    </row>
    <row r="70" spans="1:26" ht="18.75" customHeight="1">
      <c r="A70" s="38" t="s">
        <v>62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490898.16</v>
      </c>
      <c r="O70" s="55">
        <f t="shared" si="14"/>
        <v>490898.16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  <row r="72" spans="1:1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2" ht="13.5">
      <c r="B73" s="57"/>
      <c r="C73" s="57"/>
      <c r="D73"/>
      <c r="E73"/>
      <c r="F73"/>
      <c r="G73"/>
      <c r="H73" s="58"/>
      <c r="I73" s="58"/>
      <c r="J73"/>
      <c r="K73"/>
      <c r="L73"/>
    </row>
    <row r="74" spans="2:14" ht="13.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2" ht="13.5">
      <c r="B75"/>
      <c r="C75"/>
      <c r="D75"/>
      <c r="E75"/>
      <c r="F75"/>
      <c r="G75"/>
      <c r="H75" s="59"/>
      <c r="I75" s="59"/>
      <c r="J75" s="60"/>
      <c r="K75" s="60"/>
      <c r="L75" s="60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ht="13.5">
      <c r="K82"/>
    </row>
    <row r="83" ht="13.5">
      <c r="L83"/>
    </row>
    <row r="84" ht="13.5">
      <c r="M84"/>
    </row>
    <row r="85" ht="13.5">
      <c r="N85"/>
    </row>
    <row r="112" spans="2:14" ht="13.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2022-05-19T21:30:01Z</dcterms:modified>
  <cp:category/>
  <cp:version/>
  <cp:contentType/>
  <cp:contentStatus/>
</cp:coreProperties>
</file>