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<sst xmlns="http://schemas.openxmlformats.org/spreadsheetml/2006/main" count="88" uniqueCount="85">
  <si>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</si>
  <si>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</si>
  <si>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</si>
  <si>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</si>
  <si>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</si>
  <si>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</si>
  <si>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</si>
  <si>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</si>
  <si>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</si>
  <si>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</si>
  <si>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</si>
  <si>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</si>
  <si>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</si>
  <si>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</si>
  <si>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</si>
  <si>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</si>
  <si>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</si>
  <si>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</si>
  <si>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</si>
  <si>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</si>
  <si>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</si>
  <si>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</si>
  <si>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</si>
  <si>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</si>
  <si>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</si>
  <si>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</si>
  <si>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</si>
  <si>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</si>
  <si>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</si>
  <si>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</si>
  <si>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</si>
  <si>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</si>
  <si>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</si>
  <si>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</si>
  <si>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</si>
  <si>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</si>
  <si>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</si>
  <si>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</si>
  <si>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</si>
  <si>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</si>
  <si>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</si>
  <si>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</si>
  <si>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</si>
  <si>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</si>
  <si>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</si>
  <si>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</si>
  <si>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</si>
  <si>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</si>
  <si>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</si>
  <si>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</si>
  <si>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</si>
  <si>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</si>
  <si>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</si>
  <si>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</si>
  <si>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</si>
  <si>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</si>
  <si>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</si>
  <si>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</si>
  <si>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</si>
  <si>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</si>
  <si>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</si>
  <si>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</si>
  <si>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</si>
  <si>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</si>
  <si>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13/05/22 - VENCIMENTO 20/05/22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</si>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</sst>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392054</v>
      </c>
      <c r="C7" s="9">
        <f t="shared" si="0"/>
        <v>282783</v>
      </c>
      <c r="D7" s="9">
        <f t="shared" si="0"/>
        <v>275045</v>
      </c>
      <c r="E7" s="9">
        <f t="shared" si="0"/>
        <v>68601</v>
      </c>
      <c r="F7" s="9">
        <f t="shared" si="0"/>
        <v>235728</v>
      </c>
      <c r="G7" s="9">
        <f t="shared" si="0"/>
        <v>375187</v>
      </c>
      <c r="H7" s="9">
        <f t="shared" si="0"/>
        <v>42530</v>
      </c>
      <c r="I7" s="9">
        <f t="shared" si="0"/>
        <v>289769</v>
      </c>
      <c r="J7" s="9">
        <f t="shared" si="0"/>
        <v>242108</v>
      </c>
      <c r="K7" s="9">
        <f t="shared" si="0"/>
        <v>362380</v>
      </c>
      <c r="L7" s="9">
        <f t="shared" si="0"/>
        <v>270459</v>
      </c>
      <c r="M7" s="9">
        <f t="shared" si="0"/>
        <v>133604</v>
      </c>
      <c r="N7" s="9">
        <f t="shared" si="0"/>
        <v>83785</v>
      </c>
      <c r="O7" s="9">
        <f t="shared" si="0"/>
        <v>3054033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14334</v>
      </c>
      <c r="C8" s="11">
        <f t="shared" si="1"/>
        <v>15300</v>
      </c>
      <c r="D8" s="11">
        <f t="shared" si="1"/>
        <v>10700</v>
      </c>
      <c r="E8" s="11">
        <f t="shared" si="1"/>
        <v>2366</v>
      </c>
      <c r="F8" s="11">
        <f t="shared" si="1"/>
        <v>8586</v>
      </c>
      <c r="G8" s="11">
        <f t="shared" si="1"/>
        <v>13152</v>
      </c>
      <c r="H8" s="11">
        <f t="shared" si="1"/>
        <v>1914</v>
      </c>
      <c r="I8" s="11">
        <f t="shared" si="1"/>
        <v>16533</v>
      </c>
      <c r="J8" s="11">
        <f t="shared" si="1"/>
        <v>12010</v>
      </c>
      <c r="K8" s="11">
        <f t="shared" si="1"/>
        <v>9277</v>
      </c>
      <c r="L8" s="11">
        <f t="shared" si="1"/>
        <v>7320</v>
      </c>
      <c r="M8" s="11">
        <f t="shared" si="1"/>
        <v>6181</v>
      </c>
      <c r="N8" s="11">
        <f t="shared" si="1"/>
        <v>4481</v>
      </c>
      <c r="O8" s="11">
        <f t="shared" si="1"/>
        <v>122154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14334</v>
      </c>
      <c r="C9" s="11">
        <v>15300</v>
      </c>
      <c r="D9" s="11">
        <v>10700</v>
      </c>
      <c r="E9" s="11">
        <v>2366</v>
      </c>
      <c r="F9" s="11">
        <v>8586</v>
      </c>
      <c r="G9" s="11">
        <v>13152</v>
      </c>
      <c r="H9" s="11">
        <v>1914</v>
      </c>
      <c r="I9" s="11">
        <v>16528</v>
      </c>
      <c r="J9" s="11">
        <v>12010</v>
      </c>
      <c r="K9" s="11">
        <v>9262</v>
      </c>
      <c r="L9" s="11">
        <v>7319</v>
      </c>
      <c r="M9" s="11">
        <v>6174</v>
      </c>
      <c r="N9" s="11">
        <v>4471</v>
      </c>
      <c r="O9" s="11">
        <f>SUM(B9:N9)</f>
        <v>122116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15</v>
      </c>
      <c r="L10" s="13">
        <v>1</v>
      </c>
      <c r="M10" s="13">
        <v>7</v>
      </c>
      <c r="N10" s="13">
        <v>10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377720</v>
      </c>
      <c r="C11" s="13">
        <v>267483</v>
      </c>
      <c r="D11" s="13">
        <v>264345</v>
      </c>
      <c r="E11" s="13">
        <v>66235</v>
      </c>
      <c r="F11" s="13">
        <v>227142</v>
      </c>
      <c r="G11" s="13">
        <v>362035</v>
      </c>
      <c r="H11" s="13">
        <v>40616</v>
      </c>
      <c r="I11" s="13">
        <v>273236</v>
      </c>
      <c r="J11" s="13">
        <v>230098</v>
      </c>
      <c r="K11" s="13">
        <v>353103</v>
      </c>
      <c r="L11" s="13">
        <v>263139</v>
      </c>
      <c r="M11" s="13">
        <v>127423</v>
      </c>
      <c r="N11" s="13">
        <v>79304</v>
      </c>
      <c r="O11" s="11">
        <f>SUM(B11:N11)</f>
        <v>2931879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1.208319636797612</v>
      </c>
      <c r="C16" s="19">
        <v>1.217481638957404</v>
      </c>
      <c r="D16" s="19">
        <v>1.207144125233538</v>
      </c>
      <c r="E16" s="19">
        <v>0.881089395371591</v>
      </c>
      <c r="F16" s="19">
        <v>1.305617949299012</v>
      </c>
      <c r="G16" s="19">
        <v>1.420724717542576</v>
      </c>
      <c r="H16" s="19">
        <v>1.628041948525082</v>
      </c>
      <c r="I16" s="19">
        <v>1.18014926931142</v>
      </c>
      <c r="J16" s="19">
        <v>1.284031890018743</v>
      </c>
      <c r="K16" s="19">
        <v>1.127646648080104</v>
      </c>
      <c r="L16" s="19">
        <v>1.213257550858029</v>
      </c>
      <c r="M16" s="19">
        <v>1.212349823605483</v>
      </c>
      <c r="N16" s="19">
        <v>1.10929663101717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1344929.6400000001</v>
      </c>
      <c r="C18" s="24">
        <f t="shared" si="2"/>
        <v>988341.7</v>
      </c>
      <c r="D18" s="24">
        <f t="shared" si="2"/>
        <v>827570.4400000001</v>
      </c>
      <c r="E18" s="24">
        <f t="shared" si="2"/>
        <v>263030.37</v>
      </c>
      <c r="F18" s="24">
        <f t="shared" si="2"/>
        <v>886380.41</v>
      </c>
      <c r="G18" s="24">
        <f t="shared" si="2"/>
        <v>1282960.02</v>
      </c>
      <c r="H18" s="24">
        <f t="shared" si="2"/>
        <v>220435.83000000005</v>
      </c>
      <c r="I18" s="24">
        <f t="shared" si="2"/>
        <v>982983.71</v>
      </c>
      <c r="J18" s="24">
        <f t="shared" si="2"/>
        <v>885732.0000000001</v>
      </c>
      <c r="K18" s="24">
        <f t="shared" si="2"/>
        <v>1122126.1</v>
      </c>
      <c r="L18" s="24">
        <f t="shared" si="2"/>
        <v>1031263.9900000001</v>
      </c>
      <c r="M18" s="24">
        <f t="shared" si="2"/>
        <v>589394.9999999999</v>
      </c>
      <c r="N18" s="24">
        <f t="shared" si="2"/>
        <v>301410.57</v>
      </c>
      <c r="O18" s="24">
        <f t="shared" si="2"/>
        <v>10726559.780000001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1023378.56</v>
      </c>
      <c r="C19" s="30">
        <f t="shared" si="3"/>
        <v>762552.64</v>
      </c>
      <c r="D19" s="30">
        <f t="shared" si="3"/>
        <v>650453.92</v>
      </c>
      <c r="E19" s="30">
        <f t="shared" si="3"/>
        <v>277154.9</v>
      </c>
      <c r="F19" s="30">
        <f t="shared" si="3"/>
        <v>646177.59</v>
      </c>
      <c r="G19" s="30">
        <f t="shared" si="3"/>
        <v>846196.76</v>
      </c>
      <c r="H19" s="30">
        <f t="shared" si="3"/>
        <v>128789.35</v>
      </c>
      <c r="I19" s="30">
        <f t="shared" si="3"/>
        <v>775885.47</v>
      </c>
      <c r="J19" s="30">
        <f t="shared" si="3"/>
        <v>652021.05</v>
      </c>
      <c r="K19" s="30">
        <f t="shared" si="3"/>
        <v>922510.77</v>
      </c>
      <c r="L19" s="30">
        <f t="shared" si="3"/>
        <v>783925.41</v>
      </c>
      <c r="M19" s="30">
        <f t="shared" si="3"/>
        <v>446865.3</v>
      </c>
      <c r="N19" s="30">
        <f t="shared" si="3"/>
        <v>253131.24</v>
      </c>
      <c r="O19" s="30">
        <f>SUM(B19:N19)</f>
        <v>8169042.96</v>
      </c>
    </row>
    <row r="20" spans="1:23" ht="18.75" customHeight="1">
      <c r="A20" s="26" t="s">
        <v>35</v>
      </c>
      <c r="B20" s="30">
        <f>IF(B16&lt;&gt;0,ROUND((B16-1)*B19,2),0)</f>
        <v>213189.85</v>
      </c>
      <c r="C20" s="30">
        <f aca="true" t="shared" si="4" ref="C20:N20">IF(C16&lt;&gt;0,ROUND((C16-1)*C19,2),0)</f>
        <v>165841.2</v>
      </c>
      <c r="D20" s="30">
        <f t="shared" si="4"/>
        <v>134737.71</v>
      </c>
      <c r="E20" s="30">
        <f t="shared" si="4"/>
        <v>-32956.66</v>
      </c>
      <c r="F20" s="30">
        <f t="shared" si="4"/>
        <v>197483.47</v>
      </c>
      <c r="G20" s="30">
        <f t="shared" si="4"/>
        <v>356015.89</v>
      </c>
      <c r="H20" s="30">
        <f t="shared" si="4"/>
        <v>80885.11</v>
      </c>
      <c r="I20" s="30">
        <f t="shared" si="4"/>
        <v>139775.2</v>
      </c>
      <c r="J20" s="30">
        <f t="shared" si="4"/>
        <v>185194.77</v>
      </c>
      <c r="K20" s="30">
        <f t="shared" si="4"/>
        <v>117755.41</v>
      </c>
      <c r="L20" s="30">
        <f t="shared" si="4"/>
        <v>167178.01</v>
      </c>
      <c r="M20" s="30">
        <f t="shared" si="4"/>
        <v>94891.77</v>
      </c>
      <c r="N20" s="30">
        <f t="shared" si="4"/>
        <v>27666.39</v>
      </c>
      <c r="O20" s="30">
        <f aca="true" t="shared" si="5" ref="O19:O27">SUM(B20:N20)</f>
        <v>1847658.1199999999</v>
      </c>
      <c r="W20" s="62"/>
    </row>
    <row r="21" spans="1:15" ht="18.75" customHeight="1">
      <c r="A21" s="26" t="s">
        <v>36</v>
      </c>
      <c r="B21" s="30">
        <v>51053.55</v>
      </c>
      <c r="C21" s="30">
        <v>34543.83</v>
      </c>
      <c r="D21" s="30">
        <v>20116.03</v>
      </c>
      <c r="E21" s="30">
        <v>9272.07</v>
      </c>
      <c r="F21" s="30">
        <v>25670.42</v>
      </c>
      <c r="G21" s="30">
        <v>40841.76</v>
      </c>
      <c r="H21" s="30">
        <v>3702.89</v>
      </c>
      <c r="I21" s="30">
        <v>28387.97</v>
      </c>
      <c r="J21" s="30">
        <v>29564.22</v>
      </c>
      <c r="K21" s="30">
        <v>43062.18</v>
      </c>
      <c r="L21" s="30">
        <v>41652.63</v>
      </c>
      <c r="M21" s="30">
        <v>20032.01</v>
      </c>
      <c r="N21" s="30">
        <v>11238.73</v>
      </c>
      <c r="O21" s="30">
        <f t="shared" si="5"/>
        <v>359138.29000000004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981.63</v>
      </c>
      <c r="C24" s="30">
        <v>735.64</v>
      </c>
      <c r="D24" s="30">
        <v>608.01</v>
      </c>
      <c r="E24" s="30">
        <v>194.93</v>
      </c>
      <c r="F24" s="30">
        <v>656.74</v>
      </c>
      <c r="G24" s="30">
        <v>946.82</v>
      </c>
      <c r="H24" s="30">
        <v>162.44</v>
      </c>
      <c r="I24" s="30">
        <v>719.4</v>
      </c>
      <c r="J24" s="30">
        <v>656.74</v>
      </c>
      <c r="K24" s="30">
        <v>826.14</v>
      </c>
      <c r="L24" s="30">
        <v>756.53</v>
      </c>
      <c r="M24" s="30">
        <v>429.32</v>
      </c>
      <c r="N24" s="30">
        <v>220.45</v>
      </c>
      <c r="O24" s="30">
        <f t="shared" si="5"/>
        <v>7894.789999999998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588.96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-1121528.06</v>
      </c>
      <c r="C29" s="30">
        <f>+C30+C32+C50+C51+C54-C55</f>
        <v>-852032.14</v>
      </c>
      <c r="D29" s="30">
        <f t="shared" si="6"/>
        <v>-75401.33</v>
      </c>
      <c r="E29" s="30">
        <f t="shared" si="6"/>
        <v>-22991.7</v>
      </c>
      <c r="F29" s="30">
        <f t="shared" si="6"/>
        <v>-68141.78</v>
      </c>
      <c r="G29" s="30">
        <f t="shared" si="6"/>
        <v>-63133.700000000004</v>
      </c>
      <c r="H29" s="30">
        <f t="shared" si="6"/>
        <v>-163390.65000000002</v>
      </c>
      <c r="I29" s="30">
        <f t="shared" si="6"/>
        <v>-76723.48999999999</v>
      </c>
      <c r="J29" s="30">
        <f t="shared" si="6"/>
        <v>-56495.88</v>
      </c>
      <c r="K29" s="30">
        <f t="shared" si="6"/>
        <v>-945742.68</v>
      </c>
      <c r="L29" s="30">
        <f t="shared" si="6"/>
        <v>-899897.49</v>
      </c>
      <c r="M29" s="30">
        <f t="shared" si="6"/>
        <v>-29924.46</v>
      </c>
      <c r="N29" s="30">
        <f t="shared" si="6"/>
        <v>-21346.27</v>
      </c>
      <c r="O29" s="30">
        <f t="shared" si="6"/>
        <v>-4396749.629999999</v>
      </c>
    </row>
    <row r="30" spans="1:15" ht="18.75" customHeight="1">
      <c r="A30" s="26" t="s">
        <v>39</v>
      </c>
      <c r="B30" s="31">
        <f>+B31</f>
        <v>-63069.6</v>
      </c>
      <c r="C30" s="31">
        <f>+C31</f>
        <v>-67320</v>
      </c>
      <c r="D30" s="31">
        <f aca="true" t="shared" si="7" ref="D30:O30">+D31</f>
        <v>-47080</v>
      </c>
      <c r="E30" s="31">
        <f t="shared" si="7"/>
        <v>-10410.4</v>
      </c>
      <c r="F30" s="31">
        <f t="shared" si="7"/>
        <v>-37778.4</v>
      </c>
      <c r="G30" s="31">
        <f t="shared" si="7"/>
        <v>-57868.8</v>
      </c>
      <c r="H30" s="31">
        <f t="shared" si="7"/>
        <v>-8421.6</v>
      </c>
      <c r="I30" s="31">
        <f t="shared" si="7"/>
        <v>-72723.2</v>
      </c>
      <c r="J30" s="31">
        <f t="shared" si="7"/>
        <v>-52844</v>
      </c>
      <c r="K30" s="31">
        <f t="shared" si="7"/>
        <v>-40752.8</v>
      </c>
      <c r="L30" s="31">
        <f t="shared" si="7"/>
        <v>-32203.6</v>
      </c>
      <c r="M30" s="31">
        <f t="shared" si="7"/>
        <v>-27165.6</v>
      </c>
      <c r="N30" s="31">
        <f t="shared" si="7"/>
        <v>-19672.4</v>
      </c>
      <c r="O30" s="31">
        <f t="shared" si="7"/>
        <v>-537310.3999999999</v>
      </c>
    </row>
    <row r="31" spans="1:26" ht="18.75" customHeight="1">
      <c r="A31" s="27" t="s">
        <v>40</v>
      </c>
      <c r="B31" s="16">
        <f>ROUND((-B9)*$G$3,2)</f>
        <v>-63069.6</v>
      </c>
      <c r="C31" s="16">
        <f aca="true" t="shared" si="8" ref="C31:N31">ROUND((-C9)*$G$3,2)</f>
        <v>-67320</v>
      </c>
      <c r="D31" s="16">
        <f t="shared" si="8"/>
        <v>-47080</v>
      </c>
      <c r="E31" s="16">
        <f t="shared" si="8"/>
        <v>-10410.4</v>
      </c>
      <c r="F31" s="16">
        <f t="shared" si="8"/>
        <v>-37778.4</v>
      </c>
      <c r="G31" s="16">
        <f t="shared" si="8"/>
        <v>-57868.8</v>
      </c>
      <c r="H31" s="16">
        <f t="shared" si="8"/>
        <v>-8421.6</v>
      </c>
      <c r="I31" s="16">
        <f t="shared" si="8"/>
        <v>-72723.2</v>
      </c>
      <c r="J31" s="16">
        <f t="shared" si="8"/>
        <v>-52844</v>
      </c>
      <c r="K31" s="16">
        <f t="shared" si="8"/>
        <v>-40752.8</v>
      </c>
      <c r="L31" s="16">
        <f t="shared" si="8"/>
        <v>-32203.6</v>
      </c>
      <c r="M31" s="16">
        <f t="shared" si="8"/>
        <v>-27165.6</v>
      </c>
      <c r="N31" s="16">
        <f t="shared" si="8"/>
        <v>-19672.4</v>
      </c>
      <c r="O31" s="32">
        <f aca="true" t="shared" si="9" ref="O31:O55">SUM(B31:N31)</f>
        <v>-537310.3999999999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-1058458.46</v>
      </c>
      <c r="C32" s="31">
        <f aca="true" t="shared" si="10" ref="C32:O32">SUM(C33:C48)</f>
        <v>-784712.14</v>
      </c>
      <c r="D32" s="31">
        <f t="shared" si="10"/>
        <v>-28321.33</v>
      </c>
      <c r="E32" s="31">
        <f t="shared" si="10"/>
        <v>-12581.300000000001</v>
      </c>
      <c r="F32" s="31">
        <f t="shared" si="10"/>
        <v>-30363.38</v>
      </c>
      <c r="G32" s="31">
        <f t="shared" si="10"/>
        <v>-5264.9</v>
      </c>
      <c r="H32" s="31">
        <f t="shared" si="10"/>
        <v>-153903.29</v>
      </c>
      <c r="I32" s="31">
        <f t="shared" si="10"/>
        <v>-4000.29</v>
      </c>
      <c r="J32" s="31">
        <f t="shared" si="10"/>
        <v>-3651.88</v>
      </c>
      <c r="K32" s="31">
        <f t="shared" si="10"/>
        <v>-904989.88</v>
      </c>
      <c r="L32" s="31">
        <f t="shared" si="10"/>
        <v>-867693.89</v>
      </c>
      <c r="M32" s="31">
        <f t="shared" si="10"/>
        <v>-2758.86</v>
      </c>
      <c r="N32" s="31">
        <f t="shared" si="10"/>
        <v>-1673.8700000000001</v>
      </c>
      <c r="O32" s="31">
        <f t="shared" si="10"/>
        <v>-3858373.4699999997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-14995.76</v>
      </c>
      <c r="E33" s="33">
        <v>-11497.35</v>
      </c>
      <c r="F33" s="33">
        <v>-19999.82</v>
      </c>
      <c r="G33" s="33">
        <v>0</v>
      </c>
      <c r="H33" s="33">
        <v>0</v>
      </c>
      <c r="I33" s="33">
        <v>0</v>
      </c>
      <c r="J33" s="33">
        <v>0</v>
      </c>
      <c r="K33" s="33">
        <v>-396</v>
      </c>
      <c r="L33" s="33">
        <v>-39987.13</v>
      </c>
      <c r="M33" s="33">
        <v>-371.59</v>
      </c>
      <c r="N33" s="33">
        <v>-447.94</v>
      </c>
      <c r="O33" s="33">
        <f t="shared" si="9"/>
        <v>-87695.59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-10000</v>
      </c>
      <c r="D35" s="33">
        <v>-8000</v>
      </c>
      <c r="E35" s="33">
        <v>0</v>
      </c>
      <c r="F35" s="33">
        <v>-6000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-24000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-1121.52</v>
      </c>
      <c r="D36" s="33">
        <v>-1944.68</v>
      </c>
      <c r="E36" s="33">
        <v>0</v>
      </c>
      <c r="F36" s="33">
        <v>-711.68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-3777.8799999999997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747000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747000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-4446000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-5458.46</v>
      </c>
      <c r="C41" s="33">
        <v>-4090.62</v>
      </c>
      <c r="D41" s="33">
        <v>-3380.89</v>
      </c>
      <c r="E41" s="33">
        <v>-1083.95</v>
      </c>
      <c r="F41" s="33">
        <v>-3651.88</v>
      </c>
      <c r="G41" s="33">
        <v>-5264.9</v>
      </c>
      <c r="H41" s="33">
        <v>-903.29</v>
      </c>
      <c r="I41" s="33">
        <v>-4000.29</v>
      </c>
      <c r="J41" s="33">
        <v>-3651.88</v>
      </c>
      <c r="K41" s="33">
        <v>-4593.88</v>
      </c>
      <c r="L41" s="33">
        <v>-4206.76</v>
      </c>
      <c r="M41" s="33">
        <v>-2387.27</v>
      </c>
      <c r="N41" s="33">
        <v>-1225.93</v>
      </c>
      <c r="O41" s="33">
        <f t="shared" si="9"/>
        <v>-43900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-1065.76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>
        <f t="shared" si="9"/>
        <v>-1065.76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223401.58000000007</v>
      </c>
      <c r="C53" s="36">
        <f t="shared" si="12"/>
        <v>136309.55999999994</v>
      </c>
      <c r="D53" s="36">
        <f t="shared" si="12"/>
        <v>752169.1100000001</v>
      </c>
      <c r="E53" s="36">
        <f t="shared" si="12"/>
        <v>240038.66999999998</v>
      </c>
      <c r="F53" s="36">
        <f t="shared" si="12"/>
        <v>818238.63</v>
      </c>
      <c r="G53" s="36">
        <f t="shared" si="12"/>
        <v>1219826.32</v>
      </c>
      <c r="H53" s="36">
        <f t="shared" si="12"/>
        <v>57045.18000000002</v>
      </c>
      <c r="I53" s="36">
        <f t="shared" si="12"/>
        <v>906260.22</v>
      </c>
      <c r="J53" s="36">
        <f t="shared" si="12"/>
        <v>829236.1200000001</v>
      </c>
      <c r="K53" s="36">
        <f t="shared" si="12"/>
        <v>176383.42000000004</v>
      </c>
      <c r="L53" s="36">
        <f t="shared" si="12"/>
        <v>131366.50000000012</v>
      </c>
      <c r="M53" s="36">
        <f t="shared" si="12"/>
        <v>559470.5399999999</v>
      </c>
      <c r="N53" s="36">
        <f t="shared" si="12"/>
        <v>280064.3</v>
      </c>
      <c r="O53" s="36">
        <f>SUM(B53:N53)</f>
        <v>6329810.15</v>
      </c>
      <c r="P53"/>
      <c r="Q53" s="4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223401.58000000002</v>
      </c>
      <c r="C59" s="51">
        <f t="shared" si="13"/>
        <v>136309.56</v>
      </c>
      <c r="D59" s="51">
        <f t="shared" si="13"/>
        <v>752169.11</v>
      </c>
      <c r="E59" s="51">
        <f t="shared" si="13"/>
        <v>240038.67</v>
      </c>
      <c r="F59" s="51">
        <f t="shared" si="13"/>
        <v>818238.63</v>
      </c>
      <c r="G59" s="51">
        <f t="shared" si="13"/>
        <v>1219826.32</v>
      </c>
      <c r="H59" s="51">
        <f t="shared" si="13"/>
        <v>57045.18</v>
      </c>
      <c r="I59" s="51">
        <f t="shared" si="13"/>
        <v>906260.22</v>
      </c>
      <c r="J59" s="51">
        <f t="shared" si="13"/>
        <v>829236.13</v>
      </c>
      <c r="K59" s="51">
        <f t="shared" si="13"/>
        <v>176383.42</v>
      </c>
      <c r="L59" s="51">
        <f t="shared" si="13"/>
        <v>131366.5</v>
      </c>
      <c r="M59" s="51">
        <f t="shared" si="13"/>
        <v>559470.54</v>
      </c>
      <c r="N59" s="51">
        <f t="shared" si="13"/>
        <v>280064.31</v>
      </c>
      <c r="O59" s="36">
        <f t="shared" si="13"/>
        <v>6329810.169999999</v>
      </c>
      <c r="Q59"/>
    </row>
    <row r="60" spans="1:18" ht="18.75" customHeight="1">
      <c r="A60" s="26" t="s">
        <v>52</v>
      </c>
      <c r="B60" s="51">
        <v>190551.29</v>
      </c>
      <c r="C60" s="51">
        <v>102173.19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292724.48</v>
      </c>
      <c r="P60"/>
      <c r="Q60"/>
      <c r="R60" s="43"/>
    </row>
    <row r="61" spans="1:16" ht="18.75" customHeight="1">
      <c r="A61" s="26" t="s">
        <v>53</v>
      </c>
      <c r="B61" s="51">
        <v>32850.29</v>
      </c>
      <c r="C61" s="51">
        <v>34136.37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66986.66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752169.11</v>
      </c>
      <c r="E62" s="52">
        <v>0</v>
      </c>
      <c r="F62" s="52">
        <v>0</v>
      </c>
      <c r="G62" s="52">
        <v>0</v>
      </c>
      <c r="H62" s="51">
        <v>57045.18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809214.29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240038.67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240038.67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818238.63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818238.63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1219826.32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1219826.32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906260.22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906260.22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829236.13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829236.13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176383.42</v>
      </c>
      <c r="L68" s="31">
        <v>131366.5</v>
      </c>
      <c r="M68" s="52">
        <v>0</v>
      </c>
      <c r="N68" s="52">
        <v>0</v>
      </c>
      <c r="O68" s="36">
        <f t="shared" si="14"/>
        <v>307749.92000000004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559470.54</v>
      </c>
      <c r="N69" s="52">
        <v>0</v>
      </c>
      <c r="O69" s="36">
        <f t="shared" si="14"/>
        <v>559470.54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280064.31</v>
      </c>
      <c r="O70" s="55">
        <f t="shared" si="14"/>
        <v>280064.31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2022-05-19T21:10:09Z</dcterms:modified>
  <cp:category/>
  <cp:version/>
  <cp:contentType/>
  <cp:contentStatus/>
</cp:coreProperties>
</file>