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<sst xmlns="http://schemas.openxmlformats.org/spreadsheetml/2006/main" count="88" uniqueCount="85">
  <si>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</si>
  <si>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</si>
  <si>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</si>
  <si>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</si>
  <si>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</si>
  <si>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</si>
  <si>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</si>
  <si>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</si>
  <si>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</si>
  <si>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</si>
  <si>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</si>
  <si>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</si>
  <si>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</si>
  <si>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</si>
  <si>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</si>
  <si>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</si>
  <si>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</si>
  <si>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</si>
  <si>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</si>
  <si>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</si>
  <si>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</si>
  <si>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</si>
  <si>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</si>
  <si>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</si>
  <si>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</si>
  <si>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</si>
  <si>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</si>
  <si>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</si>
  <si>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</si>
  <si>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</si>
  <si>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</si>
  <si>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</si>
  <si>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</si>
  <si>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</si>
  <si>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</si>
  <si>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</si>
  <si>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</si>
  <si>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</si>
  <si>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</si>
  <si>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</si>
  <si>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</si>
  <si>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</si>
  <si>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</si>
  <si>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</si>
  <si>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</si>
  <si>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</si>
  <si>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</si>
  <si>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</si>
  <si>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</si>
  <si>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</si>
  <si>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</si>
  <si>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</si>
  <si>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</si>
  <si>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</si>
  <si>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</si>
  <si>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</si>
  <si>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</si>
  <si>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</si>
  <si>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</si>
  <si>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</si>
  <si>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</si>
  <si>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</si>
  <si>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</si>
  <si>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</si>
  <si>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15/05/22 - VENCIMENTO 20/05/22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</si>
  <si>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</si>
  <si>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</si>
  <si>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</si>
  <si>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</si>
  <si>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</si>
  <si>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</si>
  <si>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</si>
  <si>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</si>
  <si>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</si>
  <si>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</si>
  <si>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</si>
  <si>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</si>
  <si>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</si>
  <si>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</si>
  <si>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</si>
  <si>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</si>
  <si>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</si>
  <si>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5.3. Revisão de Remuneração pelo Transporte Coletivo (1)</t>
  </si>
  <si>
    <t xml:space="preserve">5.4. Revisão de Remuneração pelo Serviço Atende 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</si>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</sst>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135708</v>
      </c>
      <c r="C7" s="9">
        <f t="shared" si="0"/>
        <v>96000</v>
      </c>
      <c r="D7" s="9">
        <f t="shared" si="0"/>
        <v>102418</v>
      </c>
      <c r="E7" s="9">
        <f t="shared" si="0"/>
        <v>22875</v>
      </c>
      <c r="F7" s="9">
        <f t="shared" si="0"/>
        <v>81946</v>
      </c>
      <c r="G7" s="9">
        <f t="shared" si="0"/>
        <v>116808</v>
      </c>
      <c r="H7" s="9">
        <f t="shared" si="0"/>
        <v>13124</v>
      </c>
      <c r="I7" s="9">
        <f t="shared" si="0"/>
        <v>91398</v>
      </c>
      <c r="J7" s="9">
        <f t="shared" si="0"/>
        <v>85250</v>
      </c>
      <c r="K7" s="9">
        <f t="shared" si="0"/>
        <v>138295</v>
      </c>
      <c r="L7" s="9">
        <f t="shared" si="0"/>
        <v>100136</v>
      </c>
      <c r="M7" s="9">
        <f t="shared" si="0"/>
        <v>42695</v>
      </c>
      <c r="N7" s="9">
        <f t="shared" si="0"/>
        <v>23352</v>
      </c>
      <c r="O7" s="9">
        <f t="shared" si="0"/>
        <v>1050005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8072</v>
      </c>
      <c r="C8" s="11">
        <f t="shared" si="1"/>
        <v>8211</v>
      </c>
      <c r="D8" s="11">
        <f t="shared" si="1"/>
        <v>6092</v>
      </c>
      <c r="E8" s="11">
        <f t="shared" si="1"/>
        <v>1046</v>
      </c>
      <c r="F8" s="11">
        <f t="shared" si="1"/>
        <v>4763</v>
      </c>
      <c r="G8" s="11">
        <f t="shared" si="1"/>
        <v>6642</v>
      </c>
      <c r="H8" s="11">
        <f t="shared" si="1"/>
        <v>841</v>
      </c>
      <c r="I8" s="11">
        <f t="shared" si="1"/>
        <v>8048</v>
      </c>
      <c r="J8" s="11">
        <f t="shared" si="1"/>
        <v>5937</v>
      </c>
      <c r="K8" s="11">
        <f t="shared" si="1"/>
        <v>6135</v>
      </c>
      <c r="L8" s="11">
        <f t="shared" si="1"/>
        <v>4392</v>
      </c>
      <c r="M8" s="11">
        <f t="shared" si="1"/>
        <v>2598</v>
      </c>
      <c r="N8" s="11">
        <f t="shared" si="1"/>
        <v>1643</v>
      </c>
      <c r="O8" s="11">
        <f t="shared" si="1"/>
        <v>64420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8072</v>
      </c>
      <c r="C9" s="11">
        <v>8211</v>
      </c>
      <c r="D9" s="11">
        <v>6092</v>
      </c>
      <c r="E9" s="11">
        <v>1046</v>
      </c>
      <c r="F9" s="11">
        <v>4763</v>
      </c>
      <c r="G9" s="11">
        <v>6642</v>
      </c>
      <c r="H9" s="11">
        <v>841</v>
      </c>
      <c r="I9" s="11">
        <v>8045</v>
      </c>
      <c r="J9" s="11">
        <v>5937</v>
      </c>
      <c r="K9" s="11">
        <v>6130</v>
      </c>
      <c r="L9" s="11">
        <v>4392</v>
      </c>
      <c r="M9" s="11">
        <v>2596</v>
      </c>
      <c r="N9" s="11">
        <v>1638</v>
      </c>
      <c r="O9" s="11">
        <f>SUM(B9:N9)</f>
        <v>64405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5</v>
      </c>
      <c r="L10" s="13">
        <v>0</v>
      </c>
      <c r="M10" s="13">
        <v>2</v>
      </c>
      <c r="N10" s="13">
        <v>5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127636</v>
      </c>
      <c r="C11" s="13">
        <v>87789</v>
      </c>
      <c r="D11" s="13">
        <v>96326</v>
      </c>
      <c r="E11" s="13">
        <v>21829</v>
      </c>
      <c r="F11" s="13">
        <v>77183</v>
      </c>
      <c r="G11" s="13">
        <v>110166</v>
      </c>
      <c r="H11" s="13">
        <v>12283</v>
      </c>
      <c r="I11" s="13">
        <v>83350</v>
      </c>
      <c r="J11" s="13">
        <v>79313</v>
      </c>
      <c r="K11" s="13">
        <v>132160</v>
      </c>
      <c r="L11" s="13">
        <v>95744</v>
      </c>
      <c r="M11" s="13">
        <v>40097</v>
      </c>
      <c r="N11" s="13">
        <v>21709</v>
      </c>
      <c r="O11" s="11">
        <f>SUM(B11:N11)</f>
        <v>985585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17">
        <v>0.2083</v>
      </c>
      <c r="C14" s="17">
        <v>0.2152</v>
      </c>
      <c r="D14" s="17">
        <v>0.1887</v>
      </c>
      <c r="E14" s="17">
        <v>0.3224</v>
      </c>
      <c r="F14" s="17">
        <v>0.2188</v>
      </c>
      <c r="G14" s="17">
        <v>0.18</v>
      </c>
      <c r="H14" s="17">
        <v>0.2417</v>
      </c>
      <c r="I14" s="17">
        <v>0.2137</v>
      </c>
      <c r="J14" s="17">
        <v>0.2149</v>
      </c>
      <c r="K14" s="17">
        <v>0.2032</v>
      </c>
      <c r="L14" s="17">
        <v>0.2313</v>
      </c>
      <c r="M14" s="17">
        <v>0.2669</v>
      </c>
      <c r="N14" s="17">
        <v>0.2411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1.214209007580411</v>
      </c>
      <c r="C16" s="19">
        <v>1.240636112382519</v>
      </c>
      <c r="D16" s="19">
        <v>1.286752603286933</v>
      </c>
      <c r="E16" s="19">
        <v>0.899531067739613</v>
      </c>
      <c r="F16" s="19">
        <v>1.332205971290571</v>
      </c>
      <c r="G16" s="19">
        <v>1.428051038232032</v>
      </c>
      <c r="H16" s="19">
        <v>1.661172738220125</v>
      </c>
      <c r="I16" s="19">
        <v>1.182954388611415</v>
      </c>
      <c r="J16" s="19">
        <v>1.288022674853705</v>
      </c>
      <c r="K16" s="19">
        <v>1.164687233592142</v>
      </c>
      <c r="L16" s="19">
        <v>1.233381281556837</v>
      </c>
      <c r="M16" s="19">
        <v>1.195534741978854</v>
      </c>
      <c r="N16" s="19">
        <v>1.105247252487496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O18">SUM(B19:B27)</f>
        <v>507623.98000000004</v>
      </c>
      <c r="C18" s="24">
        <f t="shared" si="2"/>
        <v>361711.75</v>
      </c>
      <c r="D18" s="24">
        <f t="shared" si="2"/>
        <v>345591.31999999995</v>
      </c>
      <c r="E18" s="24">
        <f t="shared" si="2"/>
        <v>97213.95999999999</v>
      </c>
      <c r="F18" s="24">
        <f t="shared" si="2"/>
        <v>327569.44</v>
      </c>
      <c r="G18" s="24">
        <f t="shared" si="2"/>
        <v>435034.02</v>
      </c>
      <c r="H18" s="24">
        <f t="shared" si="2"/>
        <v>74774.65999999999</v>
      </c>
      <c r="I18" s="24">
        <f t="shared" si="2"/>
        <v>344302.38000000006</v>
      </c>
      <c r="J18" s="24">
        <f t="shared" si="2"/>
        <v>327806.56999999995</v>
      </c>
      <c r="K18" s="24">
        <f t="shared" si="2"/>
        <v>470203.77</v>
      </c>
      <c r="L18" s="24">
        <f t="shared" si="2"/>
        <v>415636.45</v>
      </c>
      <c r="M18" s="24">
        <f t="shared" si="2"/>
        <v>208249.47</v>
      </c>
      <c r="N18" s="24">
        <f t="shared" si="2"/>
        <v>92388.91999999998</v>
      </c>
      <c r="O18" s="24">
        <f t="shared" si="2"/>
        <v>4008106.690000001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354238.59</v>
      </c>
      <c r="C19" s="30">
        <f t="shared" si="3"/>
        <v>258873.6</v>
      </c>
      <c r="D19" s="30">
        <f t="shared" si="3"/>
        <v>242208.33</v>
      </c>
      <c r="E19" s="30">
        <f t="shared" si="3"/>
        <v>92417.29</v>
      </c>
      <c r="F19" s="30">
        <f t="shared" si="3"/>
        <v>224630.38</v>
      </c>
      <c r="G19" s="30">
        <f t="shared" si="3"/>
        <v>263448.76</v>
      </c>
      <c r="H19" s="30">
        <f t="shared" si="3"/>
        <v>39742.1</v>
      </c>
      <c r="I19" s="30">
        <f t="shared" si="3"/>
        <v>244727.28</v>
      </c>
      <c r="J19" s="30">
        <f t="shared" si="3"/>
        <v>229586.78</v>
      </c>
      <c r="K19" s="30">
        <f t="shared" si="3"/>
        <v>352057.58</v>
      </c>
      <c r="L19" s="30">
        <f t="shared" si="3"/>
        <v>290244.2</v>
      </c>
      <c r="M19" s="30">
        <f t="shared" si="3"/>
        <v>142801.97</v>
      </c>
      <c r="N19" s="30">
        <f t="shared" si="3"/>
        <v>70551.06</v>
      </c>
      <c r="O19" s="30">
        <f>SUM(B19:N19)</f>
        <v>2805527.9200000004</v>
      </c>
    </row>
    <row r="20" spans="1:23" ht="18.75" customHeight="1">
      <c r="A20" s="26" t="s">
        <v>35</v>
      </c>
      <c r="B20" s="30">
        <f>IF(B16&lt;&gt;0,ROUND((B16-1)*B19,2),0)</f>
        <v>75881.1</v>
      </c>
      <c r="C20" s="30">
        <f aca="true" t="shared" si="4" ref="C20:N20">IF(C16&lt;&gt;0,ROUND((C16-1)*C19,2),0)</f>
        <v>62294.34</v>
      </c>
      <c r="D20" s="30">
        <f t="shared" si="4"/>
        <v>69453.87</v>
      </c>
      <c r="E20" s="30">
        <f t="shared" si="4"/>
        <v>-9285.07</v>
      </c>
      <c r="F20" s="30">
        <f t="shared" si="4"/>
        <v>74623.55</v>
      </c>
      <c r="G20" s="30">
        <f t="shared" si="4"/>
        <v>112769.52</v>
      </c>
      <c r="H20" s="30">
        <f t="shared" si="4"/>
        <v>26276.39</v>
      </c>
      <c r="I20" s="30">
        <f t="shared" si="4"/>
        <v>44773.93</v>
      </c>
      <c r="J20" s="30">
        <f t="shared" si="4"/>
        <v>66126.2</v>
      </c>
      <c r="K20" s="30">
        <f t="shared" si="4"/>
        <v>57979.39</v>
      </c>
      <c r="L20" s="30">
        <f t="shared" si="4"/>
        <v>67737.56</v>
      </c>
      <c r="M20" s="30">
        <f t="shared" si="4"/>
        <v>27922.75</v>
      </c>
      <c r="N20" s="30">
        <f t="shared" si="4"/>
        <v>7425.31</v>
      </c>
      <c r="O20" s="30">
        <f aca="true" t="shared" si="5" ref="O19:O27">SUM(B20:N20)</f>
        <v>683978.8400000001</v>
      </c>
      <c r="W20" s="62"/>
    </row>
    <row r="21" spans="1:15" ht="18.75" customHeight="1">
      <c r="A21" s="26" t="s">
        <v>36</v>
      </c>
      <c r="B21" s="30">
        <v>20071.3</v>
      </c>
      <c r="C21" s="30">
        <v>15046.96</v>
      </c>
      <c r="D21" s="30">
        <v>11499.26</v>
      </c>
      <c r="E21" s="30">
        <v>4498.47</v>
      </c>
      <c r="F21" s="30">
        <v>11183.04</v>
      </c>
      <c r="G21" s="30">
        <v>18886.93</v>
      </c>
      <c r="H21" s="30">
        <v>1695.37</v>
      </c>
      <c r="I21" s="30">
        <v>15835.94</v>
      </c>
      <c r="J21" s="30">
        <v>13053.45</v>
      </c>
      <c r="K21" s="30">
        <v>21136.99</v>
      </c>
      <c r="L21" s="30">
        <v>18977.35</v>
      </c>
      <c r="M21" s="30">
        <v>9902.59</v>
      </c>
      <c r="N21" s="30">
        <v>5056.89</v>
      </c>
      <c r="O21" s="30">
        <f t="shared" si="5"/>
        <v>166844.54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-7730.39</v>
      </c>
      <c r="E23" s="30">
        <v>0</v>
      </c>
      <c r="F23" s="30">
        <v>-9381.27</v>
      </c>
      <c r="G23" s="30">
        <v>0</v>
      </c>
      <c r="H23" s="30">
        <v>-2067.68</v>
      </c>
      <c r="I23" s="30">
        <v>0</v>
      </c>
      <c r="J23" s="30">
        <v>-5720.22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-24899.56</v>
      </c>
    </row>
    <row r="24" spans="1:26" ht="18.75" customHeight="1">
      <c r="A24" s="26" t="s">
        <v>67</v>
      </c>
      <c r="B24" s="30">
        <v>1106.94</v>
      </c>
      <c r="C24" s="30">
        <v>828.46</v>
      </c>
      <c r="D24" s="30">
        <v>775.09</v>
      </c>
      <c r="E24" s="30">
        <v>218.14</v>
      </c>
      <c r="F24" s="30">
        <v>740.28</v>
      </c>
      <c r="G24" s="30">
        <v>970.02</v>
      </c>
      <c r="H24" s="30">
        <v>164.76</v>
      </c>
      <c r="I24" s="30">
        <v>749.56</v>
      </c>
      <c r="J24" s="30">
        <v>744.92</v>
      </c>
      <c r="K24" s="30">
        <v>1058.21</v>
      </c>
      <c r="L24" s="30">
        <v>925.93</v>
      </c>
      <c r="M24" s="30">
        <v>445.56</v>
      </c>
      <c r="N24" s="30">
        <v>201.9</v>
      </c>
      <c r="O24" s="30">
        <f t="shared" si="5"/>
        <v>8929.769999999999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850.3</v>
      </c>
      <c r="C25" s="30">
        <v>633.07</v>
      </c>
      <c r="D25" s="30">
        <v>555.23</v>
      </c>
      <c r="E25" s="30">
        <v>169.59</v>
      </c>
      <c r="F25" s="30">
        <v>558.71</v>
      </c>
      <c r="G25" s="30">
        <v>752.76</v>
      </c>
      <c r="H25" s="30">
        <v>139.39</v>
      </c>
      <c r="I25" s="30">
        <v>588.96</v>
      </c>
      <c r="J25" s="30">
        <v>564.54</v>
      </c>
      <c r="K25" s="30">
        <v>723.67</v>
      </c>
      <c r="L25" s="30">
        <v>642.4</v>
      </c>
      <c r="M25" s="30">
        <v>363.59</v>
      </c>
      <c r="N25" s="30">
        <v>190.51</v>
      </c>
      <c r="O25" s="30">
        <f t="shared" si="5"/>
        <v>6732.72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65.03</v>
      </c>
      <c r="I26" s="30">
        <v>273.14</v>
      </c>
      <c r="J26" s="30">
        <v>267.72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3138.9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52127.93</v>
      </c>
      <c r="C27" s="30">
        <v>20788.85</v>
      </c>
      <c r="D27" s="30">
        <v>27095.32</v>
      </c>
      <c r="E27" s="30">
        <v>7640.86</v>
      </c>
      <c r="F27" s="30">
        <v>23478.52</v>
      </c>
      <c r="G27" s="30">
        <v>36379.3</v>
      </c>
      <c r="H27" s="30">
        <v>7283.74</v>
      </c>
      <c r="I27" s="30">
        <v>35878.01</v>
      </c>
      <c r="J27" s="30">
        <v>21707.62</v>
      </c>
      <c r="K27" s="30">
        <v>35439.62</v>
      </c>
      <c r="L27" s="30">
        <v>35333.76</v>
      </c>
      <c r="M27" s="30">
        <v>25167.82</v>
      </c>
      <c r="N27" s="30">
        <v>7398.81</v>
      </c>
      <c r="O27" s="30">
        <f t="shared" si="5"/>
        <v>335720.16000000003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+B30+B32+B50+B51+B54-B55</f>
        <v>-410672.08999999997</v>
      </c>
      <c r="C29" s="30">
        <f>+C30+C32+C50+C51+C54-C55</f>
        <v>-310735.19</v>
      </c>
      <c r="D29" s="30">
        <f t="shared" si="6"/>
        <v>-31114.79</v>
      </c>
      <c r="E29" s="30">
        <f t="shared" si="6"/>
        <v>-5815.389999999999</v>
      </c>
      <c r="F29" s="30">
        <f t="shared" si="6"/>
        <v>-25073.63</v>
      </c>
      <c r="G29" s="30">
        <f t="shared" si="6"/>
        <v>-34618.74</v>
      </c>
      <c r="H29" s="30">
        <f t="shared" si="6"/>
        <v>-56254.049999999996</v>
      </c>
      <c r="I29" s="30">
        <f t="shared" si="6"/>
        <v>-273566.05</v>
      </c>
      <c r="J29" s="30">
        <f t="shared" si="6"/>
        <v>-30265.04</v>
      </c>
      <c r="K29" s="30">
        <f t="shared" si="6"/>
        <v>-392856.3</v>
      </c>
      <c r="L29" s="30">
        <f t="shared" si="6"/>
        <v>-339473.56</v>
      </c>
      <c r="M29" s="30">
        <f t="shared" si="6"/>
        <v>-13900</v>
      </c>
      <c r="N29" s="30">
        <f t="shared" si="6"/>
        <v>-8329.85</v>
      </c>
      <c r="O29" s="30">
        <f t="shared" si="6"/>
        <v>-1932674.68</v>
      </c>
    </row>
    <row r="30" spans="1:15" ht="18.75" customHeight="1">
      <c r="A30" s="26" t="s">
        <v>39</v>
      </c>
      <c r="B30" s="31">
        <f>+B31</f>
        <v>-35516.8</v>
      </c>
      <c r="C30" s="31">
        <f>+C31</f>
        <v>-36128.4</v>
      </c>
      <c r="D30" s="31">
        <f aca="true" t="shared" si="7" ref="D30:O30">+D31</f>
        <v>-26804.8</v>
      </c>
      <c r="E30" s="31">
        <f t="shared" si="7"/>
        <v>-4602.4</v>
      </c>
      <c r="F30" s="31">
        <f t="shared" si="7"/>
        <v>-20957.2</v>
      </c>
      <c r="G30" s="31">
        <f t="shared" si="7"/>
        <v>-29224.8</v>
      </c>
      <c r="H30" s="31">
        <f t="shared" si="7"/>
        <v>-3700.4</v>
      </c>
      <c r="I30" s="31">
        <f t="shared" si="7"/>
        <v>-35398</v>
      </c>
      <c r="J30" s="31">
        <f t="shared" si="7"/>
        <v>-26122.8</v>
      </c>
      <c r="K30" s="31">
        <f t="shared" si="7"/>
        <v>-26972</v>
      </c>
      <c r="L30" s="31">
        <f t="shared" si="7"/>
        <v>-19324.8</v>
      </c>
      <c r="M30" s="31">
        <f t="shared" si="7"/>
        <v>-11422.4</v>
      </c>
      <c r="N30" s="31">
        <f t="shared" si="7"/>
        <v>-7207.2</v>
      </c>
      <c r="O30" s="31">
        <f t="shared" si="7"/>
        <v>-283382</v>
      </c>
    </row>
    <row r="31" spans="1:26" ht="18.75" customHeight="1">
      <c r="A31" s="27" t="s">
        <v>40</v>
      </c>
      <c r="B31" s="16">
        <f>ROUND((-B9)*$G$3,2)</f>
        <v>-35516.8</v>
      </c>
      <c r="C31" s="16">
        <f aca="true" t="shared" si="8" ref="C31:N31">ROUND((-C9)*$G$3,2)</f>
        <v>-36128.4</v>
      </c>
      <c r="D31" s="16">
        <f t="shared" si="8"/>
        <v>-26804.8</v>
      </c>
      <c r="E31" s="16">
        <f t="shared" si="8"/>
        <v>-4602.4</v>
      </c>
      <c r="F31" s="16">
        <f t="shared" si="8"/>
        <v>-20957.2</v>
      </c>
      <c r="G31" s="16">
        <f t="shared" si="8"/>
        <v>-29224.8</v>
      </c>
      <c r="H31" s="16">
        <f t="shared" si="8"/>
        <v>-3700.4</v>
      </c>
      <c r="I31" s="16">
        <f t="shared" si="8"/>
        <v>-35398</v>
      </c>
      <c r="J31" s="16">
        <f t="shared" si="8"/>
        <v>-26122.8</v>
      </c>
      <c r="K31" s="16">
        <f t="shared" si="8"/>
        <v>-26972</v>
      </c>
      <c r="L31" s="16">
        <f t="shared" si="8"/>
        <v>-19324.8</v>
      </c>
      <c r="M31" s="16">
        <f t="shared" si="8"/>
        <v>-11422.4</v>
      </c>
      <c r="N31" s="16">
        <f t="shared" si="8"/>
        <v>-7207.2</v>
      </c>
      <c r="O31" s="32">
        <f aca="true" t="shared" si="9" ref="O31:O55">SUM(B31:N31)</f>
        <v>-283382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SUM(B33:B41)</f>
        <v>-375155.29</v>
      </c>
      <c r="C32" s="31">
        <f aca="true" t="shared" si="10" ref="C32:O32">SUM(C33:C41)</f>
        <v>-274606.79</v>
      </c>
      <c r="D32" s="31">
        <f t="shared" si="10"/>
        <v>-4309.99</v>
      </c>
      <c r="E32" s="31">
        <f t="shared" si="10"/>
        <v>-1212.99</v>
      </c>
      <c r="F32" s="31">
        <f t="shared" si="10"/>
        <v>-4116.43</v>
      </c>
      <c r="G32" s="31">
        <f t="shared" si="10"/>
        <v>-5393.94</v>
      </c>
      <c r="H32" s="31">
        <f t="shared" si="10"/>
        <v>-52216.2</v>
      </c>
      <c r="I32" s="31">
        <f t="shared" si="10"/>
        <v>-238168.05</v>
      </c>
      <c r="J32" s="31">
        <f t="shared" si="10"/>
        <v>-4142.24</v>
      </c>
      <c r="K32" s="31">
        <f t="shared" si="10"/>
        <v>-365884.3</v>
      </c>
      <c r="L32" s="31">
        <f t="shared" si="10"/>
        <v>-320148.76</v>
      </c>
      <c r="M32" s="31">
        <f t="shared" si="10"/>
        <v>-2477.6</v>
      </c>
      <c r="N32" s="31">
        <f t="shared" si="10"/>
        <v>-1122.65</v>
      </c>
      <c r="O32" s="31">
        <f t="shared" si="10"/>
        <v>-1648955.23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-369000</v>
      </c>
      <c r="C39" s="33">
        <v>-270000</v>
      </c>
      <c r="D39" s="33">
        <v>0</v>
      </c>
      <c r="E39" s="33">
        <v>0</v>
      </c>
      <c r="F39" s="33">
        <v>0</v>
      </c>
      <c r="G39" s="33">
        <v>0</v>
      </c>
      <c r="H39" s="33">
        <v>-51300</v>
      </c>
      <c r="I39" s="33">
        <v>-234000</v>
      </c>
      <c r="J39" s="33">
        <v>0</v>
      </c>
      <c r="K39" s="33">
        <v>-360000</v>
      </c>
      <c r="L39" s="33">
        <v>-315000</v>
      </c>
      <c r="M39" s="33">
        <v>0</v>
      </c>
      <c r="N39" s="33">
        <v>0</v>
      </c>
      <c r="O39" s="33">
        <f t="shared" si="9"/>
        <v>-1599300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-6155.29</v>
      </c>
      <c r="C41" s="33">
        <v>-4606.79</v>
      </c>
      <c r="D41" s="33">
        <v>-4309.99</v>
      </c>
      <c r="E41" s="33">
        <v>-1212.99</v>
      </c>
      <c r="F41" s="33">
        <v>-4116.43</v>
      </c>
      <c r="G41" s="33">
        <v>-5393.94</v>
      </c>
      <c r="H41" s="33">
        <v>-916.2</v>
      </c>
      <c r="I41" s="33">
        <v>-4168.05</v>
      </c>
      <c r="J41" s="33">
        <v>-4142.24</v>
      </c>
      <c r="K41" s="33">
        <v>-5884.3</v>
      </c>
      <c r="L41" s="33">
        <v>-5148.76</v>
      </c>
      <c r="M41" s="33">
        <v>-2477.6</v>
      </c>
      <c r="N41" s="33">
        <v>-1122.65</v>
      </c>
      <c r="O41" s="33">
        <f t="shared" si="9"/>
        <v>-49655.23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48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82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-337.45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3">
        <f t="shared" si="9"/>
        <v>-337.45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83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3">
        <f t="shared" si="9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3"/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4" t="s">
        <v>48</v>
      </c>
      <c r="B53" s="36">
        <f aca="true" t="shared" si="12" ref="B53:N53">+B18+B29</f>
        <v>96951.89000000007</v>
      </c>
      <c r="C53" s="36">
        <f t="shared" si="12"/>
        <v>50976.56</v>
      </c>
      <c r="D53" s="36">
        <f t="shared" si="12"/>
        <v>314476.52999999997</v>
      </c>
      <c r="E53" s="36">
        <f t="shared" si="12"/>
        <v>91398.56999999999</v>
      </c>
      <c r="F53" s="36">
        <f t="shared" si="12"/>
        <v>302495.81</v>
      </c>
      <c r="G53" s="36">
        <f t="shared" si="12"/>
        <v>400415.28</v>
      </c>
      <c r="H53" s="36">
        <f t="shared" si="12"/>
        <v>18520.609999999993</v>
      </c>
      <c r="I53" s="36">
        <f t="shared" si="12"/>
        <v>70736.33000000007</v>
      </c>
      <c r="J53" s="36">
        <f t="shared" si="12"/>
        <v>297541.52999999997</v>
      </c>
      <c r="K53" s="36">
        <f t="shared" si="12"/>
        <v>77347.47000000003</v>
      </c>
      <c r="L53" s="36">
        <f t="shared" si="12"/>
        <v>76162.89000000001</v>
      </c>
      <c r="M53" s="36">
        <f t="shared" si="12"/>
        <v>194349.47</v>
      </c>
      <c r="N53" s="36">
        <f t="shared" si="12"/>
        <v>84059.06999999998</v>
      </c>
      <c r="O53" s="36">
        <f>SUM(B53:N53)</f>
        <v>2075432.0100000002</v>
      </c>
      <c r="P53"/>
      <c r="Q53"/>
      <c r="R53"/>
      <c r="S53"/>
      <c r="T53"/>
      <c r="U53"/>
      <c r="V53"/>
      <c r="W53"/>
      <c r="X53"/>
      <c r="Y53"/>
      <c r="Z53"/>
    </row>
    <row r="54" spans="1:19" ht="18.75" customHeight="1">
      <c r="A54" s="37" t="s">
        <v>49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16">
        <f t="shared" si="9"/>
        <v>0</v>
      </c>
      <c r="P54"/>
      <c r="Q54" s="43"/>
      <c r="R54"/>
      <c r="S54"/>
    </row>
    <row r="55" spans="1:19" ht="18.75" customHeight="1">
      <c r="A55" s="37" t="s">
        <v>50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16">
        <f t="shared" si="9"/>
        <v>0</v>
      </c>
      <c r="P55"/>
      <c r="Q55"/>
      <c r="R55"/>
      <c r="S55"/>
    </row>
    <row r="56" spans="1:19" ht="15.75">
      <c r="A56" s="38"/>
      <c r="B56" s="39"/>
      <c r="C56" s="39"/>
      <c r="D56" s="40"/>
      <c r="E56" s="40"/>
      <c r="F56" s="40"/>
      <c r="G56" s="40"/>
      <c r="H56" s="40"/>
      <c r="I56" s="39"/>
      <c r="J56" s="40"/>
      <c r="K56" s="40"/>
      <c r="L56" s="40"/>
      <c r="M56" s="40"/>
      <c r="N56" s="40"/>
      <c r="O56" s="41"/>
      <c r="P56" s="42"/>
      <c r="Q56"/>
      <c r="R56" s="43"/>
      <c r="S56"/>
    </row>
    <row r="57" spans="1:19" ht="12.75" customHeight="1">
      <c r="A57" s="44"/>
      <c r="B57" s="45"/>
      <c r="C57" s="45"/>
      <c r="D57" s="46"/>
      <c r="E57" s="46"/>
      <c r="F57" s="46"/>
      <c r="G57" s="46"/>
      <c r="H57" s="46"/>
      <c r="I57" s="45"/>
      <c r="J57" s="46"/>
      <c r="K57" s="46"/>
      <c r="L57" s="46"/>
      <c r="M57" s="46"/>
      <c r="N57" s="46"/>
      <c r="O57" s="47"/>
      <c r="P57" s="42"/>
      <c r="Q57"/>
      <c r="R57" s="43"/>
      <c r="S57"/>
    </row>
    <row r="58" spans="1:17" ht="15" customHeight="1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50"/>
      <c r="Q58"/>
    </row>
    <row r="59" spans="1:17" ht="18.75" customHeight="1">
      <c r="A59" s="14" t="s">
        <v>51</v>
      </c>
      <c r="B59" s="51">
        <f aca="true" t="shared" si="13" ref="B59:O59">SUM(B60:B70)</f>
        <v>96951.89</v>
      </c>
      <c r="C59" s="51">
        <f t="shared" si="13"/>
        <v>50976.56</v>
      </c>
      <c r="D59" s="51">
        <f t="shared" si="13"/>
        <v>314476.53</v>
      </c>
      <c r="E59" s="51">
        <f t="shared" si="13"/>
        <v>91398.57</v>
      </c>
      <c r="F59" s="51">
        <f t="shared" si="13"/>
        <v>302495.81</v>
      </c>
      <c r="G59" s="51">
        <f t="shared" si="13"/>
        <v>400415.28</v>
      </c>
      <c r="H59" s="51">
        <f t="shared" si="13"/>
        <v>18520.61</v>
      </c>
      <c r="I59" s="51">
        <f t="shared" si="13"/>
        <v>70736.33</v>
      </c>
      <c r="J59" s="51">
        <f t="shared" si="13"/>
        <v>297541.53</v>
      </c>
      <c r="K59" s="51">
        <f t="shared" si="13"/>
        <v>77347.47</v>
      </c>
      <c r="L59" s="51">
        <f t="shared" si="13"/>
        <v>76162.89</v>
      </c>
      <c r="M59" s="51">
        <f t="shared" si="13"/>
        <v>194349.46</v>
      </c>
      <c r="N59" s="51">
        <f t="shared" si="13"/>
        <v>84059.07</v>
      </c>
      <c r="O59" s="36">
        <f t="shared" si="13"/>
        <v>2075432.0000000002</v>
      </c>
      <c r="Q59"/>
    </row>
    <row r="60" spans="1:18" ht="18.75" customHeight="1">
      <c r="A60" s="26" t="s">
        <v>52</v>
      </c>
      <c r="B60" s="51">
        <v>88354.65</v>
      </c>
      <c r="C60" s="51">
        <v>42056.09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>SUM(B60:N60)</f>
        <v>130410.73999999999</v>
      </c>
      <c r="P60"/>
      <c r="Q60"/>
      <c r="R60" s="43"/>
    </row>
    <row r="61" spans="1:16" ht="18.75" customHeight="1">
      <c r="A61" s="26" t="s">
        <v>53</v>
      </c>
      <c r="B61" s="51">
        <v>8597.24</v>
      </c>
      <c r="C61" s="51">
        <v>8920.47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aca="true" t="shared" si="14" ref="O61:O70">SUM(B61:N61)</f>
        <v>17517.71</v>
      </c>
      <c r="P61"/>
    </row>
    <row r="62" spans="1:17" ht="18.75" customHeight="1">
      <c r="A62" s="26" t="s">
        <v>54</v>
      </c>
      <c r="B62" s="52">
        <v>0</v>
      </c>
      <c r="C62" s="52">
        <v>0</v>
      </c>
      <c r="D62" s="31">
        <v>314476.53</v>
      </c>
      <c r="E62" s="52">
        <v>0</v>
      </c>
      <c r="F62" s="52">
        <v>0</v>
      </c>
      <c r="G62" s="52">
        <v>0</v>
      </c>
      <c r="H62" s="51">
        <v>18520.61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1">
        <f t="shared" si="14"/>
        <v>332997.14</v>
      </c>
      <c r="Q62"/>
    </row>
    <row r="63" spans="1:18" ht="18.75" customHeight="1">
      <c r="A63" s="26" t="s">
        <v>55</v>
      </c>
      <c r="B63" s="52">
        <v>0</v>
      </c>
      <c r="C63" s="52">
        <v>0</v>
      </c>
      <c r="D63" s="52">
        <v>0</v>
      </c>
      <c r="E63" s="31">
        <v>91398.57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4"/>
        <v>91398.57</v>
      </c>
      <c r="R63"/>
    </row>
    <row r="64" spans="1:19" ht="18.75" customHeight="1">
      <c r="A64" s="26" t="s">
        <v>56</v>
      </c>
      <c r="B64" s="52">
        <v>0</v>
      </c>
      <c r="C64" s="52">
        <v>0</v>
      </c>
      <c r="D64" s="52">
        <v>0</v>
      </c>
      <c r="E64" s="52">
        <v>0</v>
      </c>
      <c r="F64" s="31">
        <v>302495.81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302495.81</v>
      </c>
      <c r="S64"/>
    </row>
    <row r="65" spans="1:20" ht="18.75" customHeight="1">
      <c r="A65" s="26" t="s">
        <v>57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1">
        <v>400415.28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400415.28</v>
      </c>
      <c r="T65"/>
    </row>
    <row r="66" spans="1:21" ht="18.75" customHeight="1">
      <c r="A66" s="26" t="s">
        <v>58</v>
      </c>
      <c r="B66" s="52">
        <v>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1">
        <v>70736.33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6">
        <f t="shared" si="14"/>
        <v>70736.33</v>
      </c>
      <c r="U66"/>
    </row>
    <row r="67" spans="1:22" ht="18.75" customHeight="1">
      <c r="A67" s="26" t="s">
        <v>59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31">
        <v>297541.53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297541.53</v>
      </c>
      <c r="V67"/>
    </row>
    <row r="68" spans="1:23" ht="18.75" customHeight="1">
      <c r="A68" s="26" t="s">
        <v>60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31">
        <v>77347.47</v>
      </c>
      <c r="L68" s="31">
        <v>76162.89</v>
      </c>
      <c r="M68" s="52">
        <v>0</v>
      </c>
      <c r="N68" s="52">
        <v>0</v>
      </c>
      <c r="O68" s="36">
        <f t="shared" si="14"/>
        <v>153510.36</v>
      </c>
      <c r="P68"/>
      <c r="W68"/>
    </row>
    <row r="69" spans="1:25" ht="18.75" customHeight="1">
      <c r="A69" s="26" t="s">
        <v>61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31">
        <v>194349.46</v>
      </c>
      <c r="N69" s="52">
        <v>0</v>
      </c>
      <c r="O69" s="36">
        <f t="shared" si="14"/>
        <v>194349.46</v>
      </c>
      <c r="R69"/>
      <c r="Y69"/>
    </row>
    <row r="70" spans="1:26" ht="18.75" customHeight="1">
      <c r="A70" s="38" t="s">
        <v>62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4">
        <v>84059.07</v>
      </c>
      <c r="O70" s="55">
        <f t="shared" si="14"/>
        <v>84059.07</v>
      </c>
      <c r="P70"/>
      <c r="S70"/>
      <c r="Z70"/>
    </row>
    <row r="71" spans="1:12" ht="21" customHeight="1">
      <c r="A71" s="56" t="s">
        <v>84</v>
      </c>
      <c r="B71" s="57"/>
      <c r="C71" s="57"/>
      <c r="D71"/>
      <c r="E71"/>
      <c r="F71"/>
      <c r="G71"/>
      <c r="H71" s="58"/>
      <c r="I71" s="58"/>
      <c r="J71"/>
      <c r="K71"/>
      <c r="L71"/>
    </row>
    <row r="72" spans="1:14" ht="15.7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</row>
    <row r="73" spans="2:12" ht="13.5">
      <c r="B73" s="57"/>
      <c r="C73" s="57"/>
      <c r="D73"/>
      <c r="E73"/>
      <c r="F73"/>
      <c r="G73"/>
      <c r="H73" s="58"/>
      <c r="I73" s="58"/>
      <c r="J73"/>
      <c r="K73"/>
      <c r="L73"/>
    </row>
    <row r="74" spans="2:12" ht="13.5">
      <c r="B74" s="57"/>
      <c r="C74" s="57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 s="59"/>
      <c r="I75" s="59"/>
      <c r="J75" s="60"/>
      <c r="K75" s="60"/>
      <c r="L75" s="60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/>
      <c r="I77"/>
      <c r="J77"/>
      <c r="K77"/>
      <c r="L77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ht="13.5">
      <c r="K82"/>
    </row>
    <row r="83" ht="13.5">
      <c r="L83"/>
    </row>
    <row r="84" ht="13.5">
      <c r="M84"/>
    </row>
    <row r="85" ht="13.5">
      <c r="N85"/>
    </row>
    <row r="112" spans="2:14" ht="13.5"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2022-05-19T21:33:11Z</dcterms:modified>
  <cp:category/>
  <cp:version/>
  <cp:contentType/>
  <cp:contentStatus/>
</cp:coreProperties>
</file>