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<sst xmlns="http://schemas.openxmlformats.org/spreadsheetml/2006/main" count="88" uniqueCount="85">
  <si>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</si>
  <si>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</si>
  <si>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</si>
  <si>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</si>
  <si>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</si>
  <si>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</si>
  <si>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</si>
  <si>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</si>
  <si>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</si>
  <si>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</si>
  <si>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</si>
  <si>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</si>
  <si>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</si>
  <si>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</si>
  <si>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</si>
  <si>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</si>
  <si>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</si>
  <si>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</si>
  <si>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</si>
  <si>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</si>
  <si>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</si>
  <si>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</si>
  <si>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</si>
  <si>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</si>
  <si>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</si>
  <si>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</si>
  <si>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</si>
  <si>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</si>
  <si>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</si>
  <si>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</si>
  <si>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</si>
  <si>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</si>
  <si>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</si>
  <si>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</si>
  <si>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</si>
  <si>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</si>
  <si>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</si>
  <si>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</si>
  <si>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</si>
  <si>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</si>
  <si>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</si>
  <si>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</si>
  <si>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</si>
  <si>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</si>
  <si>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</si>
  <si>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</si>
  <si>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</si>
  <si>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</si>
  <si>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</si>
  <si>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</si>
  <si>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</si>
  <si>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</si>
  <si>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</si>
  <si>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</si>
  <si>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</si>
  <si>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</si>
  <si>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</si>
  <si>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</si>
  <si>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</si>
  <si>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</si>
  <si>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</si>
  <si>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</si>
  <si>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</si>
  <si>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</si>
  <si>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16/05/22 - VENCIMENTO 23/05/22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</si>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</sst>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3" sqref="G13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379218</v>
      </c>
      <c r="C7" s="9">
        <f t="shared" si="0"/>
        <v>277671</v>
      </c>
      <c r="D7" s="9">
        <f t="shared" si="0"/>
        <v>267833</v>
      </c>
      <c r="E7" s="9">
        <f t="shared" si="0"/>
        <v>67456</v>
      </c>
      <c r="F7" s="9">
        <f t="shared" si="0"/>
        <v>228218</v>
      </c>
      <c r="G7" s="9">
        <f t="shared" si="0"/>
        <v>359716</v>
      </c>
      <c r="H7" s="9">
        <f t="shared" si="0"/>
        <v>42452</v>
      </c>
      <c r="I7" s="9">
        <f t="shared" si="0"/>
        <v>270026</v>
      </c>
      <c r="J7" s="9">
        <f t="shared" si="0"/>
        <v>233049</v>
      </c>
      <c r="K7" s="9">
        <f t="shared" si="0"/>
        <v>347527</v>
      </c>
      <c r="L7" s="9">
        <f t="shared" si="0"/>
        <v>259575</v>
      </c>
      <c r="M7" s="9">
        <f t="shared" si="0"/>
        <v>129725</v>
      </c>
      <c r="N7" s="9">
        <f t="shared" si="0"/>
        <v>81382</v>
      </c>
      <c r="O7" s="9">
        <f t="shared" si="0"/>
        <v>2943848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14141</v>
      </c>
      <c r="C8" s="11">
        <f t="shared" si="1"/>
        <v>15470</v>
      </c>
      <c r="D8" s="11">
        <f t="shared" si="1"/>
        <v>10769</v>
      </c>
      <c r="E8" s="11">
        <f t="shared" si="1"/>
        <v>2330</v>
      </c>
      <c r="F8" s="11">
        <f t="shared" si="1"/>
        <v>8369</v>
      </c>
      <c r="G8" s="11">
        <f t="shared" si="1"/>
        <v>12454</v>
      </c>
      <c r="H8" s="11">
        <f t="shared" si="1"/>
        <v>2011</v>
      </c>
      <c r="I8" s="11">
        <f t="shared" si="1"/>
        <v>15331</v>
      </c>
      <c r="J8" s="11">
        <f t="shared" si="1"/>
        <v>11651</v>
      </c>
      <c r="K8" s="11">
        <f t="shared" si="1"/>
        <v>9222</v>
      </c>
      <c r="L8" s="11">
        <f t="shared" si="1"/>
        <v>8209</v>
      </c>
      <c r="M8" s="11">
        <f t="shared" si="1"/>
        <v>5905</v>
      </c>
      <c r="N8" s="11">
        <f t="shared" si="1"/>
        <v>4600</v>
      </c>
      <c r="O8" s="11">
        <f t="shared" si="1"/>
        <v>120462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14141</v>
      </c>
      <c r="C9" s="11">
        <v>15470</v>
      </c>
      <c r="D9" s="11">
        <v>10769</v>
      </c>
      <c r="E9" s="11">
        <v>2330</v>
      </c>
      <c r="F9" s="11">
        <v>8369</v>
      </c>
      <c r="G9" s="11">
        <v>12454</v>
      </c>
      <c r="H9" s="11">
        <v>2011</v>
      </c>
      <c r="I9" s="11">
        <v>15323</v>
      </c>
      <c r="J9" s="11">
        <v>11651</v>
      </c>
      <c r="K9" s="11">
        <v>9201</v>
      </c>
      <c r="L9" s="11">
        <v>8208</v>
      </c>
      <c r="M9" s="11">
        <v>5900</v>
      </c>
      <c r="N9" s="11">
        <v>4588</v>
      </c>
      <c r="O9" s="11">
        <f>SUM(B9:N9)</f>
        <v>120415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8</v>
      </c>
      <c r="J10" s="13">
        <v>0</v>
      </c>
      <c r="K10" s="13">
        <v>21</v>
      </c>
      <c r="L10" s="13">
        <v>1</v>
      </c>
      <c r="M10" s="13">
        <v>5</v>
      </c>
      <c r="N10" s="13">
        <v>12</v>
      </c>
      <c r="O10" s="11">
        <f>SUM(B10:N10)</f>
        <v>47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365077</v>
      </c>
      <c r="C11" s="13">
        <v>262201</v>
      </c>
      <c r="D11" s="13">
        <v>257064</v>
      </c>
      <c r="E11" s="13">
        <v>65126</v>
      </c>
      <c r="F11" s="13">
        <v>219849</v>
      </c>
      <c r="G11" s="13">
        <v>347262</v>
      </c>
      <c r="H11" s="13">
        <v>40441</v>
      </c>
      <c r="I11" s="13">
        <v>254695</v>
      </c>
      <c r="J11" s="13">
        <v>221398</v>
      </c>
      <c r="K11" s="13">
        <v>338305</v>
      </c>
      <c r="L11" s="13">
        <v>251366</v>
      </c>
      <c r="M11" s="13">
        <v>123820</v>
      </c>
      <c r="N11" s="13">
        <v>76782</v>
      </c>
      <c r="O11" s="11">
        <f>SUM(B11:N11)</f>
        <v>2823386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1.242305225392003</v>
      </c>
      <c r="C16" s="19">
        <v>1.238544284699953</v>
      </c>
      <c r="D16" s="19">
        <v>1.220077123501925</v>
      </c>
      <c r="E16" s="19">
        <v>0.906653401908662</v>
      </c>
      <c r="F16" s="19">
        <v>1.325824034889426</v>
      </c>
      <c r="G16" s="19">
        <v>1.471936817904136</v>
      </c>
      <c r="H16" s="19">
        <v>1.645868775600751</v>
      </c>
      <c r="I16" s="19">
        <v>1.248113745419845</v>
      </c>
      <c r="J16" s="19">
        <v>1.299923089170796</v>
      </c>
      <c r="K16" s="19">
        <v>1.163999291752186</v>
      </c>
      <c r="L16" s="19">
        <v>1.256870998706047</v>
      </c>
      <c r="M16" s="19">
        <v>1.242774157954507</v>
      </c>
      <c r="N16" s="19">
        <v>1.135970014233397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O18">SUM(B19:B27)</f>
        <v>1338154.04</v>
      </c>
      <c r="C18" s="24">
        <f t="shared" si="2"/>
        <v>987420.3999999999</v>
      </c>
      <c r="D18" s="24">
        <f t="shared" si="2"/>
        <v>815153.13</v>
      </c>
      <c r="E18" s="24">
        <f t="shared" si="2"/>
        <v>266108.44</v>
      </c>
      <c r="F18" s="24">
        <f t="shared" si="2"/>
        <v>871620.4600000001</v>
      </c>
      <c r="G18" s="24">
        <f t="shared" si="2"/>
        <v>1275218.9000000001</v>
      </c>
      <c r="H18" s="24">
        <f t="shared" si="2"/>
        <v>222480.82</v>
      </c>
      <c r="I18" s="24">
        <f t="shared" si="2"/>
        <v>969823.6900000001</v>
      </c>
      <c r="J18" s="24">
        <f t="shared" si="2"/>
        <v>863818.6600000001</v>
      </c>
      <c r="K18" s="24">
        <f t="shared" si="2"/>
        <v>1111308.33</v>
      </c>
      <c r="L18" s="24">
        <f t="shared" si="2"/>
        <v>1025904.15</v>
      </c>
      <c r="M18" s="24">
        <f t="shared" si="2"/>
        <v>586962.38</v>
      </c>
      <c r="N18" s="24">
        <f t="shared" si="2"/>
        <v>300084.58999999997</v>
      </c>
      <c r="O18" s="24">
        <f t="shared" si="2"/>
        <v>10634057.990000002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989872.75</v>
      </c>
      <c r="C19" s="30">
        <f t="shared" si="3"/>
        <v>748767.62</v>
      </c>
      <c r="D19" s="30">
        <f t="shared" si="3"/>
        <v>633398.26</v>
      </c>
      <c r="E19" s="30">
        <f t="shared" si="3"/>
        <v>272528.99</v>
      </c>
      <c r="F19" s="30">
        <f t="shared" si="3"/>
        <v>625591.18</v>
      </c>
      <c r="G19" s="30">
        <f t="shared" si="3"/>
        <v>811303.47</v>
      </c>
      <c r="H19" s="30">
        <f t="shared" si="3"/>
        <v>128553.15</v>
      </c>
      <c r="I19" s="30">
        <f t="shared" si="3"/>
        <v>723021.62</v>
      </c>
      <c r="J19" s="30">
        <f t="shared" si="3"/>
        <v>627624.26</v>
      </c>
      <c r="K19" s="30">
        <f t="shared" si="3"/>
        <v>884699.48</v>
      </c>
      <c r="L19" s="30">
        <f t="shared" si="3"/>
        <v>752378.14</v>
      </c>
      <c r="M19" s="30">
        <f t="shared" si="3"/>
        <v>433891.21</v>
      </c>
      <c r="N19" s="30">
        <f t="shared" si="3"/>
        <v>245871.3</v>
      </c>
      <c r="O19" s="30">
        <f>SUM(B19:N19)</f>
        <v>7877501.430000001</v>
      </c>
    </row>
    <row r="20" spans="1:23" ht="18.75" customHeight="1">
      <c r="A20" s="26" t="s">
        <v>35</v>
      </c>
      <c r="B20" s="30">
        <f>IF(B16&lt;&gt;0,ROUND((B16-1)*B19,2),0)</f>
        <v>239851.34</v>
      </c>
      <c r="C20" s="30">
        <f aca="true" t="shared" si="4" ref="C20:N20">IF(C16&lt;&gt;0,ROUND((C16-1)*C19,2),0)</f>
        <v>178614.24</v>
      </c>
      <c r="D20" s="30">
        <f t="shared" si="4"/>
        <v>139396.47</v>
      </c>
      <c r="E20" s="30">
        <f t="shared" si="4"/>
        <v>-25439.65</v>
      </c>
      <c r="F20" s="30">
        <f t="shared" si="4"/>
        <v>203832.64</v>
      </c>
      <c r="G20" s="30">
        <f t="shared" si="4"/>
        <v>382883.98</v>
      </c>
      <c r="H20" s="30">
        <f t="shared" si="4"/>
        <v>83028.47</v>
      </c>
      <c r="I20" s="30">
        <f t="shared" si="4"/>
        <v>179391.6</v>
      </c>
      <c r="J20" s="30">
        <f t="shared" si="4"/>
        <v>188239.01</v>
      </c>
      <c r="K20" s="30">
        <f t="shared" si="4"/>
        <v>145090.09</v>
      </c>
      <c r="L20" s="30">
        <f t="shared" si="4"/>
        <v>193264.12</v>
      </c>
      <c r="M20" s="30">
        <f t="shared" si="4"/>
        <v>105337.57</v>
      </c>
      <c r="N20" s="30">
        <f t="shared" si="4"/>
        <v>33431.12</v>
      </c>
      <c r="O20" s="30">
        <f aca="true" t="shared" si="5" ref="O20:O27">SUM(B20:N20)</f>
        <v>2046921.0000000002</v>
      </c>
      <c r="W20" s="62"/>
    </row>
    <row r="21" spans="1:15" ht="18.75" customHeight="1">
      <c r="A21" s="26" t="s">
        <v>36</v>
      </c>
      <c r="B21" s="30">
        <v>51122.27</v>
      </c>
      <c r="C21" s="30">
        <v>34632.19</v>
      </c>
      <c r="D21" s="30">
        <v>20102.59</v>
      </c>
      <c r="E21" s="30">
        <v>9456.72</v>
      </c>
      <c r="F21" s="30">
        <v>25156.94</v>
      </c>
      <c r="G21" s="30">
        <v>41125.84</v>
      </c>
      <c r="H21" s="30">
        <v>3838.4</v>
      </c>
      <c r="I21" s="30">
        <v>28482.37</v>
      </c>
      <c r="J21" s="30">
        <v>29020.62</v>
      </c>
      <c r="K21" s="30">
        <v>42725.66</v>
      </c>
      <c r="L21" s="30">
        <v>41753.95</v>
      </c>
      <c r="M21" s="30">
        <v>20127.68</v>
      </c>
      <c r="N21" s="30">
        <v>11405.61</v>
      </c>
      <c r="O21" s="30">
        <f t="shared" si="5"/>
        <v>358950.83999999997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-7730.39</v>
      </c>
      <c r="E23" s="30">
        <v>0</v>
      </c>
      <c r="F23" s="30">
        <v>-9381.27</v>
      </c>
      <c r="G23" s="30">
        <v>0</v>
      </c>
      <c r="H23" s="30">
        <v>-2067.68</v>
      </c>
      <c r="I23" s="30">
        <v>0</v>
      </c>
      <c r="J23" s="30">
        <v>-5720.22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-24899.56</v>
      </c>
    </row>
    <row r="24" spans="1:26" ht="18.75" customHeight="1">
      <c r="A24" s="26" t="s">
        <v>67</v>
      </c>
      <c r="B24" s="30">
        <v>981.63</v>
      </c>
      <c r="C24" s="30">
        <v>737.96</v>
      </c>
      <c r="D24" s="30">
        <v>601.04</v>
      </c>
      <c r="E24" s="30">
        <v>197.25</v>
      </c>
      <c r="F24" s="30">
        <v>647.46</v>
      </c>
      <c r="G24" s="30">
        <v>946.82</v>
      </c>
      <c r="H24" s="30">
        <v>164.76</v>
      </c>
      <c r="I24" s="30">
        <v>712.43</v>
      </c>
      <c r="J24" s="30">
        <v>642.81</v>
      </c>
      <c r="K24" s="30">
        <v>821.5</v>
      </c>
      <c r="L24" s="30">
        <v>756.53</v>
      </c>
      <c r="M24" s="30">
        <v>429.32</v>
      </c>
      <c r="N24" s="30">
        <v>222.8</v>
      </c>
      <c r="O24" s="30">
        <f t="shared" si="5"/>
        <v>7862.3099999999995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850.3</v>
      </c>
      <c r="C25" s="30">
        <v>633.07</v>
      </c>
      <c r="D25" s="30">
        <v>555.23</v>
      </c>
      <c r="E25" s="30">
        <v>169.59</v>
      </c>
      <c r="F25" s="30">
        <v>558.76</v>
      </c>
      <c r="G25" s="30">
        <v>752.76</v>
      </c>
      <c r="H25" s="30">
        <v>139.39</v>
      </c>
      <c r="I25" s="30">
        <v>588.96</v>
      </c>
      <c r="J25" s="30">
        <v>564.54</v>
      </c>
      <c r="K25" s="30">
        <v>723.67</v>
      </c>
      <c r="L25" s="30">
        <v>642.4</v>
      </c>
      <c r="M25" s="30">
        <v>363.59</v>
      </c>
      <c r="N25" s="30">
        <v>190.51</v>
      </c>
      <c r="O25" s="30">
        <f t="shared" si="5"/>
        <v>6732.7699999999995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65.03</v>
      </c>
      <c r="I26" s="30">
        <v>273.14</v>
      </c>
      <c r="J26" s="30">
        <v>264.46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3135.6400000000003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52127.93</v>
      </c>
      <c r="C27" s="30">
        <v>20788.85</v>
      </c>
      <c r="D27" s="30">
        <v>27095.32</v>
      </c>
      <c r="E27" s="30">
        <v>7640.86</v>
      </c>
      <c r="F27" s="30">
        <v>23478.52</v>
      </c>
      <c r="G27" s="30">
        <v>36379.3</v>
      </c>
      <c r="H27" s="30">
        <v>7283.74</v>
      </c>
      <c r="I27" s="30">
        <v>35878.01</v>
      </c>
      <c r="J27" s="30">
        <v>21707.62</v>
      </c>
      <c r="K27" s="30">
        <v>35439.62</v>
      </c>
      <c r="L27" s="30">
        <v>35333.76</v>
      </c>
      <c r="M27" s="30">
        <v>25167.82</v>
      </c>
      <c r="N27" s="30">
        <v>7398.81</v>
      </c>
      <c r="O27" s="30">
        <f t="shared" si="5"/>
        <v>335720.16000000003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+B30+B32+B50+B51+B54-B55</f>
        <v>-67678.86</v>
      </c>
      <c r="C29" s="30">
        <f>+C30+C32+C50+C51+C54-C55</f>
        <v>-72171.53</v>
      </c>
      <c r="D29" s="30">
        <f t="shared" si="6"/>
        <v>-50725.78</v>
      </c>
      <c r="E29" s="30">
        <f t="shared" si="6"/>
        <v>-11348.85</v>
      </c>
      <c r="F29" s="30">
        <f t="shared" si="6"/>
        <v>-40423.86</v>
      </c>
      <c r="G29" s="30">
        <f t="shared" si="6"/>
        <v>-60062.5</v>
      </c>
      <c r="H29" s="30">
        <f t="shared" si="6"/>
        <v>-10840.59</v>
      </c>
      <c r="I29" s="30">
        <f t="shared" si="6"/>
        <v>-71382.78</v>
      </c>
      <c r="J29" s="30">
        <f t="shared" si="6"/>
        <v>-54838.85</v>
      </c>
      <c r="K29" s="30">
        <f t="shared" si="6"/>
        <v>-45052.48</v>
      </c>
      <c r="L29" s="30">
        <f t="shared" si="6"/>
        <v>-40321.96</v>
      </c>
      <c r="M29" s="30">
        <f t="shared" si="6"/>
        <v>-28347.27</v>
      </c>
      <c r="N29" s="30">
        <f t="shared" si="6"/>
        <v>-21425.99</v>
      </c>
      <c r="O29" s="30">
        <f t="shared" si="6"/>
        <v>-574621.3</v>
      </c>
    </row>
    <row r="30" spans="1:15" ht="18.75" customHeight="1">
      <c r="A30" s="26" t="s">
        <v>39</v>
      </c>
      <c r="B30" s="31">
        <f>+B31</f>
        <v>-62220.4</v>
      </c>
      <c r="C30" s="31">
        <f>+C31</f>
        <v>-68068</v>
      </c>
      <c r="D30" s="31">
        <f aca="true" t="shared" si="7" ref="D30:O30">+D31</f>
        <v>-47383.6</v>
      </c>
      <c r="E30" s="31">
        <f t="shared" si="7"/>
        <v>-10252</v>
      </c>
      <c r="F30" s="31">
        <f t="shared" si="7"/>
        <v>-36823.6</v>
      </c>
      <c r="G30" s="31">
        <f t="shared" si="7"/>
        <v>-54797.6</v>
      </c>
      <c r="H30" s="31">
        <f t="shared" si="7"/>
        <v>-8848.4</v>
      </c>
      <c r="I30" s="31">
        <f t="shared" si="7"/>
        <v>-67421.2</v>
      </c>
      <c r="J30" s="31">
        <f t="shared" si="7"/>
        <v>-51264.4</v>
      </c>
      <c r="K30" s="31">
        <f t="shared" si="7"/>
        <v>-40484.4</v>
      </c>
      <c r="L30" s="31">
        <f t="shared" si="7"/>
        <v>-36115.2</v>
      </c>
      <c r="M30" s="31">
        <f t="shared" si="7"/>
        <v>-25960</v>
      </c>
      <c r="N30" s="31">
        <f t="shared" si="7"/>
        <v>-20187.2</v>
      </c>
      <c r="O30" s="31">
        <f t="shared" si="7"/>
        <v>-529826.0000000001</v>
      </c>
    </row>
    <row r="31" spans="1:26" ht="18.75" customHeight="1">
      <c r="A31" s="27" t="s">
        <v>40</v>
      </c>
      <c r="B31" s="16">
        <f>ROUND((-B9)*$G$3,2)</f>
        <v>-62220.4</v>
      </c>
      <c r="C31" s="16">
        <f aca="true" t="shared" si="8" ref="C31:N31">ROUND((-C9)*$G$3,2)</f>
        <v>-68068</v>
      </c>
      <c r="D31" s="16">
        <f t="shared" si="8"/>
        <v>-47383.6</v>
      </c>
      <c r="E31" s="16">
        <f t="shared" si="8"/>
        <v>-10252</v>
      </c>
      <c r="F31" s="16">
        <f t="shared" si="8"/>
        <v>-36823.6</v>
      </c>
      <c r="G31" s="16">
        <f t="shared" si="8"/>
        <v>-54797.6</v>
      </c>
      <c r="H31" s="16">
        <f t="shared" si="8"/>
        <v>-8848.4</v>
      </c>
      <c r="I31" s="16">
        <f t="shared" si="8"/>
        <v>-67421.2</v>
      </c>
      <c r="J31" s="16">
        <f t="shared" si="8"/>
        <v>-51264.4</v>
      </c>
      <c r="K31" s="16">
        <f t="shared" si="8"/>
        <v>-40484.4</v>
      </c>
      <c r="L31" s="16">
        <f t="shared" si="8"/>
        <v>-36115.2</v>
      </c>
      <c r="M31" s="16">
        <f t="shared" si="8"/>
        <v>-25960</v>
      </c>
      <c r="N31" s="16">
        <f t="shared" si="8"/>
        <v>-20187.2</v>
      </c>
      <c r="O31" s="32">
        <f aca="true" t="shared" si="9" ref="O31:O55">SUM(B31:N31)</f>
        <v>-529826.0000000001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SUM(B33:B48)</f>
        <v>-5458.46</v>
      </c>
      <c r="C32" s="31">
        <f aca="true" t="shared" si="10" ref="C32:O32">SUM(C33:C48)</f>
        <v>-4103.53</v>
      </c>
      <c r="D32" s="31">
        <f t="shared" si="10"/>
        <v>-3342.18</v>
      </c>
      <c r="E32" s="31">
        <f t="shared" si="10"/>
        <v>-1096.85</v>
      </c>
      <c r="F32" s="31">
        <f t="shared" si="10"/>
        <v>-3600.26</v>
      </c>
      <c r="G32" s="31">
        <f t="shared" si="10"/>
        <v>-5264.9</v>
      </c>
      <c r="H32" s="31">
        <f t="shared" si="10"/>
        <v>-916.2</v>
      </c>
      <c r="I32" s="31">
        <f t="shared" si="10"/>
        <v>-3961.58</v>
      </c>
      <c r="J32" s="31">
        <f t="shared" si="10"/>
        <v>-3574.45</v>
      </c>
      <c r="K32" s="31">
        <f t="shared" si="10"/>
        <v>-4568.08</v>
      </c>
      <c r="L32" s="31">
        <f t="shared" si="10"/>
        <v>-4206.76</v>
      </c>
      <c r="M32" s="31">
        <f t="shared" si="10"/>
        <v>-2387.27</v>
      </c>
      <c r="N32" s="31">
        <f t="shared" si="10"/>
        <v>-1238.79</v>
      </c>
      <c r="O32" s="31">
        <f t="shared" si="10"/>
        <v>-43719.31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1053000</v>
      </c>
      <c r="C38" s="33">
        <v>769500</v>
      </c>
      <c r="D38" s="33">
        <v>0</v>
      </c>
      <c r="E38" s="33">
        <v>0</v>
      </c>
      <c r="F38" s="33">
        <v>0</v>
      </c>
      <c r="G38" s="33">
        <v>0</v>
      </c>
      <c r="H38" s="33">
        <v>153000</v>
      </c>
      <c r="I38" s="33">
        <v>747000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4446000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-1053000</v>
      </c>
      <c r="C39" s="33">
        <v>-769500</v>
      </c>
      <c r="D39" s="33">
        <v>0</v>
      </c>
      <c r="E39" s="33">
        <v>0</v>
      </c>
      <c r="F39" s="33">
        <v>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-4446000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-5458.46</v>
      </c>
      <c r="C41" s="33">
        <v>-4103.53</v>
      </c>
      <c r="D41" s="33">
        <v>-3342.18</v>
      </c>
      <c r="E41" s="33">
        <v>-1096.85</v>
      </c>
      <c r="F41" s="33">
        <v>-3600.26</v>
      </c>
      <c r="G41" s="33">
        <v>-5264.9</v>
      </c>
      <c r="H41" s="33">
        <v>-916.2</v>
      </c>
      <c r="I41" s="33">
        <v>-3961.58</v>
      </c>
      <c r="J41" s="33">
        <v>-3574.45</v>
      </c>
      <c r="K41" s="33">
        <v>-4568.08</v>
      </c>
      <c r="L41" s="33">
        <v>-4206.76</v>
      </c>
      <c r="M41" s="33">
        <v>-2387.27</v>
      </c>
      <c r="N41" s="33">
        <v>-1238.79</v>
      </c>
      <c r="O41" s="33">
        <f t="shared" si="9"/>
        <v>-43719.31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48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82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-1075.99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3">
        <f t="shared" si="9"/>
        <v>-1075.99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83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3">
        <f t="shared" si="9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3"/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4" t="s">
        <v>48</v>
      </c>
      <c r="B53" s="36">
        <f aca="true" t="shared" si="12" ref="B53:N53">+B18+B29</f>
        <v>1270475.18</v>
      </c>
      <c r="C53" s="36">
        <f t="shared" si="12"/>
        <v>915248.8699999999</v>
      </c>
      <c r="D53" s="36">
        <f t="shared" si="12"/>
        <v>764427.35</v>
      </c>
      <c r="E53" s="36">
        <f t="shared" si="12"/>
        <v>254759.59</v>
      </c>
      <c r="F53" s="36">
        <f t="shared" si="12"/>
        <v>831196.6000000001</v>
      </c>
      <c r="G53" s="36">
        <f t="shared" si="12"/>
        <v>1215156.4000000001</v>
      </c>
      <c r="H53" s="36">
        <f t="shared" si="12"/>
        <v>211640.23</v>
      </c>
      <c r="I53" s="36">
        <f t="shared" si="12"/>
        <v>898440.91</v>
      </c>
      <c r="J53" s="36">
        <f t="shared" si="12"/>
        <v>808979.8100000002</v>
      </c>
      <c r="K53" s="36">
        <f t="shared" si="12"/>
        <v>1066255.85</v>
      </c>
      <c r="L53" s="36">
        <f t="shared" si="12"/>
        <v>985582.1900000001</v>
      </c>
      <c r="M53" s="36">
        <f t="shared" si="12"/>
        <v>558615.11</v>
      </c>
      <c r="N53" s="36">
        <f t="shared" si="12"/>
        <v>278658.6</v>
      </c>
      <c r="O53" s="36">
        <f>SUM(B53:N53)</f>
        <v>10059436.69</v>
      </c>
      <c r="P53"/>
      <c r="Q53" s="43"/>
      <c r="R53"/>
      <c r="S53"/>
      <c r="T53"/>
      <c r="U53"/>
      <c r="V53"/>
      <c r="W53"/>
      <c r="X53"/>
      <c r="Y53"/>
      <c r="Z53"/>
    </row>
    <row r="54" spans="1:19" ht="18.75" customHeight="1">
      <c r="A54" s="37" t="s">
        <v>49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16">
        <f t="shared" si="9"/>
        <v>0</v>
      </c>
      <c r="P54"/>
      <c r="Q54"/>
      <c r="R54"/>
      <c r="S54"/>
    </row>
    <row r="55" spans="1:19" ht="18.75" customHeight="1">
      <c r="A55" s="37" t="s">
        <v>50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16">
        <f t="shared" si="9"/>
        <v>0</v>
      </c>
      <c r="P55"/>
      <c r="Q55"/>
      <c r="R55"/>
      <c r="S55"/>
    </row>
    <row r="56" spans="1:19" ht="13.5" customHeight="1">
      <c r="A56" s="38"/>
      <c r="B56" s="39"/>
      <c r="C56" s="39"/>
      <c r="D56" s="40"/>
      <c r="E56" s="40"/>
      <c r="F56" s="40"/>
      <c r="G56" s="40"/>
      <c r="H56" s="40"/>
      <c r="I56" s="39"/>
      <c r="J56" s="40"/>
      <c r="K56" s="40"/>
      <c r="L56" s="40"/>
      <c r="M56" s="40"/>
      <c r="N56" s="40"/>
      <c r="O56" s="41"/>
      <c r="P56" s="42"/>
      <c r="Q56"/>
      <c r="R56" s="43"/>
      <c r="S56"/>
    </row>
    <row r="57" spans="1:19" ht="12.75" customHeight="1">
      <c r="A57" s="44"/>
      <c r="B57" s="45"/>
      <c r="C57" s="45"/>
      <c r="D57" s="46"/>
      <c r="E57" s="46"/>
      <c r="F57" s="46"/>
      <c r="G57" s="46"/>
      <c r="H57" s="46"/>
      <c r="I57" s="45"/>
      <c r="J57" s="46"/>
      <c r="K57" s="46"/>
      <c r="L57" s="46"/>
      <c r="M57" s="46"/>
      <c r="N57" s="46"/>
      <c r="O57" s="47"/>
      <c r="P57" s="42"/>
      <c r="Q57"/>
      <c r="R57" s="43"/>
      <c r="S57"/>
    </row>
    <row r="58" spans="1:17" ht="15" customHeight="1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  <c r="Q58"/>
    </row>
    <row r="59" spans="1:17" ht="18.75" customHeight="1">
      <c r="A59" s="14" t="s">
        <v>51</v>
      </c>
      <c r="B59" s="51">
        <f aca="true" t="shared" si="13" ref="B59:O59">SUM(B60:B70)</f>
        <v>1270475.17</v>
      </c>
      <c r="C59" s="51">
        <f t="shared" si="13"/>
        <v>915248.8700000001</v>
      </c>
      <c r="D59" s="51">
        <f t="shared" si="13"/>
        <v>764427.35</v>
      </c>
      <c r="E59" s="51">
        <f t="shared" si="13"/>
        <v>254759.58</v>
      </c>
      <c r="F59" s="51">
        <f t="shared" si="13"/>
        <v>831196.61</v>
      </c>
      <c r="G59" s="51">
        <f t="shared" si="13"/>
        <v>1215156.39</v>
      </c>
      <c r="H59" s="51">
        <f t="shared" si="13"/>
        <v>211640.22</v>
      </c>
      <c r="I59" s="51">
        <f t="shared" si="13"/>
        <v>898440.91</v>
      </c>
      <c r="J59" s="51">
        <f t="shared" si="13"/>
        <v>808979.81</v>
      </c>
      <c r="K59" s="51">
        <f t="shared" si="13"/>
        <v>1066255.85</v>
      </c>
      <c r="L59" s="51">
        <f t="shared" si="13"/>
        <v>985582.19</v>
      </c>
      <c r="M59" s="51">
        <f t="shared" si="13"/>
        <v>558615.11</v>
      </c>
      <c r="N59" s="51">
        <f t="shared" si="13"/>
        <v>278658.61</v>
      </c>
      <c r="O59" s="36">
        <f t="shared" si="13"/>
        <v>10059436.669999998</v>
      </c>
      <c r="Q59"/>
    </row>
    <row r="60" spans="1:18" ht="18.75" customHeight="1">
      <c r="A60" s="26" t="s">
        <v>52</v>
      </c>
      <c r="B60" s="51">
        <v>1036796.17</v>
      </c>
      <c r="C60" s="51">
        <v>650935.93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>SUM(B60:N60)</f>
        <v>1687732.1</v>
      </c>
      <c r="P60"/>
      <c r="Q60"/>
      <c r="R60" s="43"/>
    </row>
    <row r="61" spans="1:16" ht="18.75" customHeight="1">
      <c r="A61" s="26" t="s">
        <v>53</v>
      </c>
      <c r="B61" s="51">
        <v>233679</v>
      </c>
      <c r="C61" s="51">
        <v>264312.94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aca="true" t="shared" si="14" ref="O61:O70">SUM(B61:N61)</f>
        <v>497991.94</v>
      </c>
      <c r="P61"/>
    </row>
    <row r="62" spans="1:17" ht="18.75" customHeight="1">
      <c r="A62" s="26" t="s">
        <v>54</v>
      </c>
      <c r="B62" s="52">
        <v>0</v>
      </c>
      <c r="C62" s="52">
        <v>0</v>
      </c>
      <c r="D62" s="31">
        <v>764427.35</v>
      </c>
      <c r="E62" s="52">
        <v>0</v>
      </c>
      <c r="F62" s="52">
        <v>0</v>
      </c>
      <c r="G62" s="52">
        <v>0</v>
      </c>
      <c r="H62" s="51">
        <v>211640.22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1">
        <f t="shared" si="14"/>
        <v>976067.57</v>
      </c>
      <c r="Q62"/>
    </row>
    <row r="63" spans="1:18" ht="18.75" customHeight="1">
      <c r="A63" s="26" t="s">
        <v>55</v>
      </c>
      <c r="B63" s="52">
        <v>0</v>
      </c>
      <c r="C63" s="52">
        <v>0</v>
      </c>
      <c r="D63" s="52">
        <v>0</v>
      </c>
      <c r="E63" s="31">
        <v>254759.58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4"/>
        <v>254759.58</v>
      </c>
      <c r="R63"/>
    </row>
    <row r="64" spans="1:19" ht="18.75" customHeight="1">
      <c r="A64" s="26" t="s">
        <v>56</v>
      </c>
      <c r="B64" s="52">
        <v>0</v>
      </c>
      <c r="C64" s="52">
        <v>0</v>
      </c>
      <c r="D64" s="52">
        <v>0</v>
      </c>
      <c r="E64" s="52">
        <v>0</v>
      </c>
      <c r="F64" s="31">
        <v>831196.61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831196.61</v>
      </c>
      <c r="S64"/>
    </row>
    <row r="65" spans="1:20" ht="18.75" customHeight="1">
      <c r="A65" s="26" t="s">
        <v>57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1">
        <v>1215156.39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1215156.39</v>
      </c>
      <c r="T65"/>
    </row>
    <row r="66" spans="1:21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1">
        <v>898440.91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6">
        <f t="shared" si="14"/>
        <v>898440.91</v>
      </c>
      <c r="U66"/>
    </row>
    <row r="67" spans="1:22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31">
        <v>808979.81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808979.81</v>
      </c>
      <c r="V67"/>
    </row>
    <row r="68" spans="1:23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31">
        <v>1066255.85</v>
      </c>
      <c r="L68" s="31">
        <v>985582.19</v>
      </c>
      <c r="M68" s="52">
        <v>0</v>
      </c>
      <c r="N68" s="52">
        <v>0</v>
      </c>
      <c r="O68" s="36">
        <f t="shared" si="14"/>
        <v>2051838.04</v>
      </c>
      <c r="P68"/>
      <c r="W68"/>
    </row>
    <row r="69" spans="1:25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31">
        <v>558615.11</v>
      </c>
      <c r="N69" s="52">
        <v>0</v>
      </c>
      <c r="O69" s="36">
        <f t="shared" si="14"/>
        <v>558615.11</v>
      </c>
      <c r="R69"/>
      <c r="Y69"/>
    </row>
    <row r="70" spans="1:26" ht="18.75" customHeight="1">
      <c r="A70" s="38" t="s">
        <v>62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4">
        <v>278658.61</v>
      </c>
      <c r="O70" s="55">
        <f t="shared" si="14"/>
        <v>278658.61</v>
      </c>
      <c r="P70"/>
      <c r="S70"/>
      <c r="Z70"/>
    </row>
    <row r="71" spans="1:12" ht="21" customHeight="1">
      <c r="A71" s="56" t="s">
        <v>84</v>
      </c>
      <c r="B71" s="57"/>
      <c r="C71" s="57"/>
      <c r="D71"/>
      <c r="E71"/>
      <c r="F71"/>
      <c r="G71"/>
      <c r="H71" s="58"/>
      <c r="I71" s="58"/>
      <c r="J71"/>
      <c r="K71"/>
      <c r="L71"/>
    </row>
    <row r="72" spans="1:14" ht="15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2:12" ht="13.5">
      <c r="B73" s="57"/>
      <c r="C73" s="57"/>
      <c r="D73"/>
      <c r="E73"/>
      <c r="F73"/>
      <c r="G73"/>
      <c r="H73" s="58"/>
      <c r="I73" s="58"/>
      <c r="J73"/>
      <c r="K73"/>
      <c r="L73"/>
    </row>
    <row r="74" spans="2:12" ht="13.5">
      <c r="B74" s="57"/>
      <c r="C74" s="57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 s="59"/>
      <c r="I75" s="59"/>
      <c r="J75" s="60"/>
      <c r="K75" s="60"/>
      <c r="L75" s="60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ht="13.5">
      <c r="K82"/>
    </row>
    <row r="83" ht="13.5">
      <c r="L83"/>
    </row>
    <row r="84" ht="13.5">
      <c r="M84"/>
    </row>
    <row r="85" ht="13.5">
      <c r="N85"/>
    </row>
    <row r="112" spans="2:14" ht="13.5"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2022-05-26T21:00:19Z</dcterms:modified>
  <cp:category/>
  <cp:version/>
  <cp:contentType/>
  <cp:contentStatus/>
</cp:coreProperties>
</file>