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<sst xmlns="http://schemas.openxmlformats.org/spreadsheetml/2006/main" count="88" uniqueCount="85">
  <si>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</si>
  <si>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</si>
  <si>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</si>
  <si>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</si>
  <si>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</si>
  <si>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</si>
  <si>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</si>
  <si>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</si>
  <si>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</si>
  <si>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</si>
  <si>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</si>
  <si>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</si>
  <si>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</si>
  <si>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</si>
  <si>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</si>
  <si>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</si>
  <si>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</si>
  <si>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</si>
  <si>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</si>
  <si>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</si>
  <si>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</si>
  <si>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</si>
  <si>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</si>
  <si>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</si>
  <si>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</si>
  <si>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</si>
  <si>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</si>
  <si>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</si>
  <si>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</si>
  <si>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</si>
  <si>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</si>
  <si>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</si>
  <si>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</si>
  <si>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</si>
  <si>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</si>
  <si>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</si>
  <si>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</si>
  <si>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</si>
  <si>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</si>
  <si>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</si>
  <si>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</si>
  <si>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</si>
  <si>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</si>
  <si>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</si>
  <si>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</si>
  <si>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</si>
  <si>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</si>
  <si>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</si>
  <si>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</si>
  <si>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</si>
  <si>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</si>
  <si>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</si>
  <si>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</si>
  <si>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</si>
  <si>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</si>
  <si>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</si>
  <si>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</si>
  <si>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</si>
  <si>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</si>
  <si>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</si>
  <si>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</si>
  <si>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</si>
  <si>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</si>
  <si>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</si>
  <si>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17/05/22 - VENCIMENTO 24/05/22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</si>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</sst>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389272</v>
      </c>
      <c r="C7" s="9">
        <f t="shared" si="0"/>
        <v>285274</v>
      </c>
      <c r="D7" s="9">
        <f t="shared" si="0"/>
        <v>273524</v>
      </c>
      <c r="E7" s="9">
        <f t="shared" si="0"/>
        <v>66279</v>
      </c>
      <c r="F7" s="9">
        <f t="shared" si="0"/>
        <v>230447</v>
      </c>
      <c r="G7" s="9">
        <f t="shared" si="0"/>
        <v>371480</v>
      </c>
      <c r="H7" s="9">
        <f t="shared" si="0"/>
        <v>43693</v>
      </c>
      <c r="I7" s="9">
        <f t="shared" si="0"/>
        <v>291526</v>
      </c>
      <c r="J7" s="9">
        <f t="shared" si="0"/>
        <v>239398</v>
      </c>
      <c r="K7" s="9">
        <f t="shared" si="0"/>
        <v>361444</v>
      </c>
      <c r="L7" s="9">
        <f t="shared" si="0"/>
        <v>272764</v>
      </c>
      <c r="M7" s="9">
        <f t="shared" si="0"/>
        <v>133084</v>
      </c>
      <c r="N7" s="9">
        <f t="shared" si="0"/>
        <v>83514</v>
      </c>
      <c r="O7" s="9">
        <f t="shared" si="0"/>
        <v>3041699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12725</v>
      </c>
      <c r="C8" s="11">
        <f t="shared" si="1"/>
        <v>14370</v>
      </c>
      <c r="D8" s="11">
        <f t="shared" si="1"/>
        <v>9800</v>
      </c>
      <c r="E8" s="11">
        <f t="shared" si="1"/>
        <v>2079</v>
      </c>
      <c r="F8" s="11">
        <f t="shared" si="1"/>
        <v>7578</v>
      </c>
      <c r="G8" s="11">
        <f t="shared" si="1"/>
        <v>11850</v>
      </c>
      <c r="H8" s="11">
        <f t="shared" si="1"/>
        <v>1972</v>
      </c>
      <c r="I8" s="11">
        <f t="shared" si="1"/>
        <v>15486</v>
      </c>
      <c r="J8" s="11">
        <f t="shared" si="1"/>
        <v>10882</v>
      </c>
      <c r="K8" s="11">
        <f t="shared" si="1"/>
        <v>8482</v>
      </c>
      <c r="L8" s="11">
        <f t="shared" si="1"/>
        <v>7432</v>
      </c>
      <c r="M8" s="11">
        <f t="shared" si="1"/>
        <v>5712</v>
      </c>
      <c r="N8" s="11">
        <f t="shared" si="1"/>
        <v>4376</v>
      </c>
      <c r="O8" s="11">
        <f t="shared" si="1"/>
        <v>112744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12725</v>
      </c>
      <c r="C9" s="11">
        <v>14370</v>
      </c>
      <c r="D9" s="11">
        <v>9800</v>
      </c>
      <c r="E9" s="11">
        <v>2079</v>
      </c>
      <c r="F9" s="11">
        <v>7578</v>
      </c>
      <c r="G9" s="11">
        <v>11850</v>
      </c>
      <c r="H9" s="11">
        <v>1972</v>
      </c>
      <c r="I9" s="11">
        <v>15482</v>
      </c>
      <c r="J9" s="11">
        <v>10882</v>
      </c>
      <c r="K9" s="11">
        <v>8472</v>
      </c>
      <c r="L9" s="11">
        <v>7430</v>
      </c>
      <c r="M9" s="11">
        <v>5708</v>
      </c>
      <c r="N9" s="11">
        <v>4366</v>
      </c>
      <c r="O9" s="11">
        <f>SUM(B9:N9)</f>
        <v>112714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10</v>
      </c>
      <c r="L10" s="13">
        <v>2</v>
      </c>
      <c r="M10" s="13">
        <v>4</v>
      </c>
      <c r="N10" s="13">
        <v>10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376547</v>
      </c>
      <c r="C11" s="13">
        <v>270904</v>
      </c>
      <c r="D11" s="13">
        <v>263724</v>
      </c>
      <c r="E11" s="13">
        <v>64200</v>
      </c>
      <c r="F11" s="13">
        <v>222869</v>
      </c>
      <c r="G11" s="13">
        <v>359630</v>
      </c>
      <c r="H11" s="13">
        <v>41721</v>
      </c>
      <c r="I11" s="13">
        <v>276040</v>
      </c>
      <c r="J11" s="13">
        <v>228516</v>
      </c>
      <c r="K11" s="13">
        <v>352962</v>
      </c>
      <c r="L11" s="13">
        <v>265332</v>
      </c>
      <c r="M11" s="13">
        <v>127372</v>
      </c>
      <c r="N11" s="13">
        <v>79138</v>
      </c>
      <c r="O11" s="11">
        <f>SUM(B11:N11)</f>
        <v>2928955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1.215568246345101</v>
      </c>
      <c r="C16" s="19">
        <v>1.215833977393024</v>
      </c>
      <c r="D16" s="19">
        <v>1.203362303358531</v>
      </c>
      <c r="E16" s="19">
        <v>0.914559882541787</v>
      </c>
      <c r="F16" s="19">
        <v>1.320962992141311</v>
      </c>
      <c r="G16" s="19">
        <v>1.434940539913606</v>
      </c>
      <c r="H16" s="19">
        <v>1.601546939364898</v>
      </c>
      <c r="I16" s="19">
        <v>1.173513134217608</v>
      </c>
      <c r="J16" s="19">
        <v>1.271570752248402</v>
      </c>
      <c r="K16" s="19">
        <v>1.127005733971614</v>
      </c>
      <c r="L16" s="19">
        <v>1.204133988880595</v>
      </c>
      <c r="M16" s="19">
        <v>1.219697572960307</v>
      </c>
      <c r="N16" s="19">
        <v>1.111309418939258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1343676.24</v>
      </c>
      <c r="C18" s="24">
        <f t="shared" si="2"/>
        <v>995552.6899999998</v>
      </c>
      <c r="D18" s="24">
        <f t="shared" si="2"/>
        <v>820603.1799999999</v>
      </c>
      <c r="E18" s="24">
        <f t="shared" si="2"/>
        <v>263844.49999999994</v>
      </c>
      <c r="F18" s="24">
        <f t="shared" si="2"/>
        <v>876746.93</v>
      </c>
      <c r="G18" s="24">
        <f t="shared" si="2"/>
        <v>1283437.0400000003</v>
      </c>
      <c r="H18" s="24">
        <f t="shared" si="2"/>
        <v>222758.15000000002</v>
      </c>
      <c r="I18" s="24">
        <f t="shared" si="2"/>
        <v>983973.54</v>
      </c>
      <c r="J18" s="24">
        <f t="shared" si="2"/>
        <v>867747.92</v>
      </c>
      <c r="K18" s="24">
        <f t="shared" si="2"/>
        <v>1118972.6300000001</v>
      </c>
      <c r="L18" s="24">
        <f t="shared" si="2"/>
        <v>1032148.74</v>
      </c>
      <c r="M18" s="24">
        <f t="shared" si="2"/>
        <v>590879.7999999999</v>
      </c>
      <c r="N18" s="24">
        <f t="shared" si="2"/>
        <v>300935.07</v>
      </c>
      <c r="O18" s="24">
        <f t="shared" si="2"/>
        <v>10701276.43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1016116.7</v>
      </c>
      <c r="C19" s="30">
        <f t="shared" si="3"/>
        <v>769269.87</v>
      </c>
      <c r="D19" s="30">
        <f t="shared" si="3"/>
        <v>646856.91</v>
      </c>
      <c r="E19" s="30">
        <f t="shared" si="3"/>
        <v>267773.79</v>
      </c>
      <c r="F19" s="30">
        <f t="shared" si="3"/>
        <v>631701.32</v>
      </c>
      <c r="G19" s="30">
        <f t="shared" si="3"/>
        <v>837835.99</v>
      </c>
      <c r="H19" s="30">
        <f t="shared" si="3"/>
        <v>132311.14</v>
      </c>
      <c r="I19" s="30">
        <f t="shared" si="3"/>
        <v>780590.02</v>
      </c>
      <c r="J19" s="30">
        <f t="shared" si="3"/>
        <v>644722.75</v>
      </c>
      <c r="K19" s="30">
        <f t="shared" si="3"/>
        <v>920127.99</v>
      </c>
      <c r="L19" s="30">
        <f t="shared" si="3"/>
        <v>790606.45</v>
      </c>
      <c r="M19" s="30">
        <f t="shared" si="3"/>
        <v>445126.05</v>
      </c>
      <c r="N19" s="30">
        <f t="shared" si="3"/>
        <v>252312.5</v>
      </c>
      <c r="O19" s="30">
        <f>SUM(B19:N19)</f>
        <v>8135351.48</v>
      </c>
    </row>
    <row r="20" spans="1:23" ht="18.75" customHeight="1">
      <c r="A20" s="26" t="s">
        <v>35</v>
      </c>
      <c r="B20" s="30">
        <f>IF(B16&lt;&gt;0,ROUND((B16-1)*B19,2),0)</f>
        <v>219042.5</v>
      </c>
      <c r="C20" s="30">
        <f aca="true" t="shared" si="4" ref="C20:N20">IF(C16&lt;&gt;0,ROUND((C16-1)*C19,2),0)</f>
        <v>166034.58</v>
      </c>
      <c r="D20" s="30">
        <f t="shared" si="4"/>
        <v>131546.31</v>
      </c>
      <c r="E20" s="30">
        <f t="shared" si="4"/>
        <v>-22878.62</v>
      </c>
      <c r="F20" s="30">
        <f t="shared" si="4"/>
        <v>202752.75</v>
      </c>
      <c r="G20" s="30">
        <f t="shared" si="4"/>
        <v>364408.84</v>
      </c>
      <c r="H20" s="30">
        <f t="shared" si="4"/>
        <v>79591.36</v>
      </c>
      <c r="I20" s="30">
        <f t="shared" si="4"/>
        <v>135442.62</v>
      </c>
      <c r="J20" s="30">
        <f t="shared" si="4"/>
        <v>175087.84</v>
      </c>
      <c r="K20" s="30">
        <f t="shared" si="4"/>
        <v>116861.53</v>
      </c>
      <c r="L20" s="30">
        <f t="shared" si="4"/>
        <v>161389.65</v>
      </c>
      <c r="M20" s="30">
        <f t="shared" si="4"/>
        <v>97793.11</v>
      </c>
      <c r="N20" s="30">
        <f t="shared" si="4"/>
        <v>28084.76</v>
      </c>
      <c r="O20" s="30">
        <f aca="true" t="shared" si="5" ref="O19:O27">SUM(B20:N20)</f>
        <v>1855157.2300000004</v>
      </c>
      <c r="W20" s="62"/>
    </row>
    <row r="21" spans="1:15" ht="18.75" customHeight="1">
      <c r="A21" s="26" t="s">
        <v>36</v>
      </c>
      <c r="B21" s="30">
        <v>51209.36</v>
      </c>
      <c r="C21" s="30">
        <v>34839.57</v>
      </c>
      <c r="D21" s="30">
        <v>19941.83</v>
      </c>
      <c r="E21" s="30">
        <v>9389.27</v>
      </c>
      <c r="F21" s="30">
        <v>25253.16</v>
      </c>
      <c r="G21" s="30">
        <v>41286.6</v>
      </c>
      <c r="H21" s="30">
        <v>3794.85</v>
      </c>
      <c r="I21" s="30">
        <v>29005.83</v>
      </c>
      <c r="J21" s="30">
        <v>29005.36</v>
      </c>
      <c r="K21" s="30">
        <v>43187.69</v>
      </c>
      <c r="L21" s="30">
        <v>41644.7</v>
      </c>
      <c r="M21" s="30">
        <v>20354.72</v>
      </c>
      <c r="N21" s="30">
        <v>11158.93</v>
      </c>
      <c r="O21" s="30">
        <f t="shared" si="5"/>
        <v>360071.87000000005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981.63</v>
      </c>
      <c r="C24" s="30">
        <v>740.28</v>
      </c>
      <c r="D24" s="30">
        <v>603.36</v>
      </c>
      <c r="E24" s="30">
        <v>194.93</v>
      </c>
      <c r="F24" s="30">
        <v>647.46</v>
      </c>
      <c r="G24" s="30">
        <v>946.82</v>
      </c>
      <c r="H24" s="30">
        <v>164.76</v>
      </c>
      <c r="I24" s="30">
        <v>719.4</v>
      </c>
      <c r="J24" s="30">
        <v>642.81</v>
      </c>
      <c r="K24" s="30">
        <v>823.82</v>
      </c>
      <c r="L24" s="30">
        <v>756.53</v>
      </c>
      <c r="M24" s="30">
        <v>429.32</v>
      </c>
      <c r="N24" s="30">
        <v>225.12</v>
      </c>
      <c r="O24" s="30">
        <f t="shared" si="5"/>
        <v>7876.239999999998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139.39</v>
      </c>
      <c r="I25" s="30">
        <v>588.96</v>
      </c>
      <c r="J25" s="30">
        <v>563.36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6731.589999999999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+B30+B32+B50+B51+B54-B55</f>
        <v>-61448.46</v>
      </c>
      <c r="C29" s="30">
        <f>+C30+C32+C50+C51+C54-C55</f>
        <v>-67344.43</v>
      </c>
      <c r="D29" s="30">
        <f t="shared" si="6"/>
        <v>-46475.08</v>
      </c>
      <c r="E29" s="30">
        <f t="shared" si="6"/>
        <v>-10231.550000000001</v>
      </c>
      <c r="F29" s="30">
        <f t="shared" si="6"/>
        <v>-36943.46</v>
      </c>
      <c r="G29" s="30">
        <f t="shared" si="6"/>
        <v>-57404.9</v>
      </c>
      <c r="H29" s="30">
        <f t="shared" si="6"/>
        <v>-10670.369999999999</v>
      </c>
      <c r="I29" s="30">
        <f t="shared" si="6"/>
        <v>656878.9099999999</v>
      </c>
      <c r="J29" s="30">
        <f t="shared" si="6"/>
        <v>-51455.25</v>
      </c>
      <c r="K29" s="30">
        <f t="shared" si="6"/>
        <v>-41857.78</v>
      </c>
      <c r="L29" s="30">
        <f t="shared" si="6"/>
        <v>-36898.76</v>
      </c>
      <c r="M29" s="30">
        <f t="shared" si="6"/>
        <v>-27502.47</v>
      </c>
      <c r="N29" s="30">
        <f t="shared" si="6"/>
        <v>-20462.11</v>
      </c>
      <c r="O29" s="30">
        <f t="shared" si="6"/>
        <v>188184.29000000004</v>
      </c>
    </row>
    <row r="30" spans="1:15" ht="18.75" customHeight="1">
      <c r="A30" s="26" t="s">
        <v>39</v>
      </c>
      <c r="B30" s="31">
        <f>+B31</f>
        <v>-55990</v>
      </c>
      <c r="C30" s="31">
        <f>+C31</f>
        <v>-63228</v>
      </c>
      <c r="D30" s="31">
        <f aca="true" t="shared" si="7" ref="D30:O30">+D31</f>
        <v>-43120</v>
      </c>
      <c r="E30" s="31">
        <f t="shared" si="7"/>
        <v>-9147.6</v>
      </c>
      <c r="F30" s="31">
        <f t="shared" si="7"/>
        <v>-33343.2</v>
      </c>
      <c r="G30" s="31">
        <f t="shared" si="7"/>
        <v>-52140</v>
      </c>
      <c r="H30" s="31">
        <f t="shared" si="7"/>
        <v>-8676.8</v>
      </c>
      <c r="I30" s="31">
        <f t="shared" si="7"/>
        <v>-68120.8</v>
      </c>
      <c r="J30" s="31">
        <f t="shared" si="7"/>
        <v>-47880.8</v>
      </c>
      <c r="K30" s="31">
        <f t="shared" si="7"/>
        <v>-37276.8</v>
      </c>
      <c r="L30" s="31">
        <f t="shared" si="7"/>
        <v>-32692</v>
      </c>
      <c r="M30" s="31">
        <f t="shared" si="7"/>
        <v>-25115.2</v>
      </c>
      <c r="N30" s="31">
        <f t="shared" si="7"/>
        <v>-19210.4</v>
      </c>
      <c r="O30" s="31">
        <f t="shared" si="7"/>
        <v>-495941.6</v>
      </c>
    </row>
    <row r="31" spans="1:26" ht="18.75" customHeight="1">
      <c r="A31" s="27" t="s">
        <v>40</v>
      </c>
      <c r="B31" s="16">
        <f>ROUND((-B9)*$G$3,2)</f>
        <v>-55990</v>
      </c>
      <c r="C31" s="16">
        <f aca="true" t="shared" si="8" ref="C31:N31">ROUND((-C9)*$G$3,2)</f>
        <v>-63228</v>
      </c>
      <c r="D31" s="16">
        <f t="shared" si="8"/>
        <v>-43120</v>
      </c>
      <c r="E31" s="16">
        <f t="shared" si="8"/>
        <v>-9147.6</v>
      </c>
      <c r="F31" s="16">
        <f t="shared" si="8"/>
        <v>-33343.2</v>
      </c>
      <c r="G31" s="16">
        <f t="shared" si="8"/>
        <v>-52140</v>
      </c>
      <c r="H31" s="16">
        <f t="shared" si="8"/>
        <v>-8676.8</v>
      </c>
      <c r="I31" s="16">
        <f t="shared" si="8"/>
        <v>-68120.8</v>
      </c>
      <c r="J31" s="16">
        <f t="shared" si="8"/>
        <v>-47880.8</v>
      </c>
      <c r="K31" s="16">
        <f t="shared" si="8"/>
        <v>-37276.8</v>
      </c>
      <c r="L31" s="16">
        <f t="shared" si="8"/>
        <v>-32692</v>
      </c>
      <c r="M31" s="16">
        <f t="shared" si="8"/>
        <v>-25115.2</v>
      </c>
      <c r="N31" s="16">
        <f t="shared" si="8"/>
        <v>-19210.4</v>
      </c>
      <c r="O31" s="32">
        <f aca="true" t="shared" si="9" ref="O31:O55">SUM(B31:N31)</f>
        <v>-495941.6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SUM(B33:B48)</f>
        <v>-5458.46</v>
      </c>
      <c r="C32" s="31">
        <f aca="true" t="shared" si="10" ref="C32:O32">SUM(C33:C48)</f>
        <v>-4116.43</v>
      </c>
      <c r="D32" s="31">
        <f t="shared" si="10"/>
        <v>-3355.08</v>
      </c>
      <c r="E32" s="31">
        <f t="shared" si="10"/>
        <v>-1083.95</v>
      </c>
      <c r="F32" s="31">
        <f t="shared" si="10"/>
        <v>-3600.26</v>
      </c>
      <c r="G32" s="31">
        <f t="shared" si="10"/>
        <v>-5264.9</v>
      </c>
      <c r="H32" s="31">
        <f t="shared" si="10"/>
        <v>-916.2</v>
      </c>
      <c r="I32" s="31">
        <f t="shared" si="10"/>
        <v>724999.71</v>
      </c>
      <c r="J32" s="31">
        <f t="shared" si="10"/>
        <v>-3574.45</v>
      </c>
      <c r="K32" s="31">
        <f t="shared" si="10"/>
        <v>-4580.98</v>
      </c>
      <c r="L32" s="31">
        <f t="shared" si="10"/>
        <v>-4206.76</v>
      </c>
      <c r="M32" s="31">
        <f t="shared" si="10"/>
        <v>-2387.27</v>
      </c>
      <c r="N32" s="31">
        <f t="shared" si="10"/>
        <v>-1251.71</v>
      </c>
      <c r="O32" s="31">
        <f t="shared" si="10"/>
        <v>685203.26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1053000</v>
      </c>
      <c r="C38" s="33">
        <v>769500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1476000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5175000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-4446000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-5458.46</v>
      </c>
      <c r="C41" s="33">
        <v>-4116.43</v>
      </c>
      <c r="D41" s="33">
        <v>-3355.08</v>
      </c>
      <c r="E41" s="33">
        <v>-1083.95</v>
      </c>
      <c r="F41" s="33">
        <v>-3600.26</v>
      </c>
      <c r="G41" s="33">
        <v>-5264.9</v>
      </c>
      <c r="H41" s="33">
        <v>-916.2</v>
      </c>
      <c r="I41" s="33">
        <v>-4000.29</v>
      </c>
      <c r="J41" s="33">
        <v>-3574.45</v>
      </c>
      <c r="K41" s="33">
        <v>-4580.98</v>
      </c>
      <c r="L41" s="33">
        <v>-4206.76</v>
      </c>
      <c r="M41" s="33">
        <v>-2387.27</v>
      </c>
      <c r="N41" s="33">
        <v>-1251.71</v>
      </c>
      <c r="O41" s="33">
        <f t="shared" si="9"/>
        <v>-43796.74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48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82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-1077.37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3">
        <f t="shared" si="9"/>
        <v>-1077.37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83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48</v>
      </c>
      <c r="B53" s="36">
        <f aca="true" t="shared" si="12" ref="B53:N53">+B18+B29</f>
        <v>1282227.78</v>
      </c>
      <c r="C53" s="36">
        <f t="shared" si="12"/>
        <v>928208.2599999998</v>
      </c>
      <c r="D53" s="36">
        <f t="shared" si="12"/>
        <v>774128.1</v>
      </c>
      <c r="E53" s="36">
        <f t="shared" si="12"/>
        <v>253612.94999999995</v>
      </c>
      <c r="F53" s="36">
        <f t="shared" si="12"/>
        <v>839803.4700000001</v>
      </c>
      <c r="G53" s="36">
        <f t="shared" si="12"/>
        <v>1226032.1400000004</v>
      </c>
      <c r="H53" s="36">
        <f t="shared" si="12"/>
        <v>212087.78000000003</v>
      </c>
      <c r="I53" s="36">
        <f t="shared" si="12"/>
        <v>1640852.45</v>
      </c>
      <c r="J53" s="36">
        <f t="shared" si="12"/>
        <v>816292.67</v>
      </c>
      <c r="K53" s="36">
        <f t="shared" si="12"/>
        <v>1077114.85</v>
      </c>
      <c r="L53" s="36">
        <f t="shared" si="12"/>
        <v>995249.98</v>
      </c>
      <c r="M53" s="36">
        <f t="shared" si="12"/>
        <v>563377.33</v>
      </c>
      <c r="N53" s="36">
        <f t="shared" si="12"/>
        <v>280472.96</v>
      </c>
      <c r="O53" s="36">
        <f>SUM(B53:N53)</f>
        <v>10889460.720000003</v>
      </c>
      <c r="P53"/>
      <c r="Q5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49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9"/>
        <v>0</v>
      </c>
      <c r="P54"/>
      <c r="Q54" s="43"/>
      <c r="R54"/>
      <c r="S54"/>
    </row>
    <row r="55" spans="1:19" ht="18.75" customHeight="1">
      <c r="A55" s="37" t="s">
        <v>50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9"/>
        <v>0</v>
      </c>
      <c r="P55"/>
      <c r="Q55"/>
      <c r="R55"/>
      <c r="S55"/>
    </row>
    <row r="56" spans="1:19" ht="15.75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51</v>
      </c>
      <c r="B59" s="51">
        <f aca="true" t="shared" si="13" ref="B59:O59">SUM(B60:B70)</f>
        <v>1282227.79</v>
      </c>
      <c r="C59" s="51">
        <f t="shared" si="13"/>
        <v>928208.25</v>
      </c>
      <c r="D59" s="51">
        <f t="shared" si="13"/>
        <v>774128.1</v>
      </c>
      <c r="E59" s="51">
        <f t="shared" si="13"/>
        <v>253612.95</v>
      </c>
      <c r="F59" s="51">
        <f t="shared" si="13"/>
        <v>839803.46</v>
      </c>
      <c r="G59" s="51">
        <f t="shared" si="13"/>
        <v>1226032.14</v>
      </c>
      <c r="H59" s="51">
        <f t="shared" si="13"/>
        <v>212087.78</v>
      </c>
      <c r="I59" s="51">
        <f t="shared" si="13"/>
        <v>1640852.45</v>
      </c>
      <c r="J59" s="51">
        <f t="shared" si="13"/>
        <v>816292.68</v>
      </c>
      <c r="K59" s="51">
        <f t="shared" si="13"/>
        <v>1077114.85</v>
      </c>
      <c r="L59" s="51">
        <f t="shared" si="13"/>
        <v>995249.98</v>
      </c>
      <c r="M59" s="51">
        <f t="shared" si="13"/>
        <v>563377.34</v>
      </c>
      <c r="N59" s="51">
        <f t="shared" si="13"/>
        <v>280472.96</v>
      </c>
      <c r="O59" s="36">
        <f t="shared" si="13"/>
        <v>10889460.73</v>
      </c>
      <c r="Q59"/>
    </row>
    <row r="60" spans="1:18" ht="18.75" customHeight="1">
      <c r="A60" s="26" t="s">
        <v>52</v>
      </c>
      <c r="B60" s="51">
        <v>1046294.64</v>
      </c>
      <c r="C60" s="51">
        <v>660065.82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1706360.46</v>
      </c>
      <c r="P60"/>
      <c r="Q60"/>
      <c r="R60" s="43"/>
    </row>
    <row r="61" spans="1:16" ht="18.75" customHeight="1">
      <c r="A61" s="26" t="s">
        <v>53</v>
      </c>
      <c r="B61" s="51">
        <v>235933.15</v>
      </c>
      <c r="C61" s="52">
        <v>268142.43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4" ref="O61:O70">SUM(B61:N61)</f>
        <v>504075.57999999996</v>
      </c>
      <c r="P61"/>
    </row>
    <row r="62" spans="1:17" ht="18.75" customHeight="1">
      <c r="A62" s="26" t="s">
        <v>54</v>
      </c>
      <c r="B62" s="52">
        <v>0</v>
      </c>
      <c r="C62" s="52">
        <v>0</v>
      </c>
      <c r="D62" s="31">
        <v>774128.1</v>
      </c>
      <c r="E62" s="52">
        <v>0</v>
      </c>
      <c r="F62" s="52">
        <v>0</v>
      </c>
      <c r="G62" s="52">
        <v>0</v>
      </c>
      <c r="H62" s="51">
        <v>212087.78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4"/>
        <v>986215.88</v>
      </c>
      <c r="Q62"/>
    </row>
    <row r="63" spans="1:18" ht="18.75" customHeight="1">
      <c r="A63" s="26" t="s">
        <v>55</v>
      </c>
      <c r="B63" s="52">
        <v>0</v>
      </c>
      <c r="C63" s="52">
        <v>0</v>
      </c>
      <c r="D63" s="52">
        <v>0</v>
      </c>
      <c r="E63" s="31">
        <v>253612.95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4"/>
        <v>253612.95</v>
      </c>
      <c r="R63"/>
    </row>
    <row r="64" spans="1:19" ht="18.75" customHeight="1">
      <c r="A64" s="26" t="s">
        <v>56</v>
      </c>
      <c r="B64" s="52">
        <v>0</v>
      </c>
      <c r="C64" s="52">
        <v>0</v>
      </c>
      <c r="D64" s="52">
        <v>0</v>
      </c>
      <c r="E64" s="52">
        <v>0</v>
      </c>
      <c r="F64" s="31">
        <v>839803.46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839803.46</v>
      </c>
      <c r="S64"/>
    </row>
    <row r="65" spans="1:20" ht="18.75" customHeight="1">
      <c r="A65" s="26" t="s">
        <v>57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1226032.14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1226032.14</v>
      </c>
      <c r="T65"/>
    </row>
    <row r="66" spans="1:21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1640852.45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4"/>
        <v>1640852.45</v>
      </c>
      <c r="U66"/>
    </row>
    <row r="67" spans="1:22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816292.68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816292.68</v>
      </c>
      <c r="V67"/>
    </row>
    <row r="68" spans="1:23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1077114.85</v>
      </c>
      <c r="L68" s="31">
        <v>995249.98</v>
      </c>
      <c r="M68" s="52">
        <v>0</v>
      </c>
      <c r="N68" s="52">
        <v>0</v>
      </c>
      <c r="O68" s="36">
        <f t="shared" si="14"/>
        <v>2072364.83</v>
      </c>
      <c r="P68"/>
      <c r="W68"/>
    </row>
    <row r="69" spans="1:25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563377.34</v>
      </c>
      <c r="N69" s="52">
        <v>0</v>
      </c>
      <c r="O69" s="36">
        <f t="shared" si="14"/>
        <v>563377.34</v>
      </c>
      <c r="R69"/>
      <c r="Y69"/>
    </row>
    <row r="70" spans="1:26" ht="18.75" customHeight="1">
      <c r="A70" s="38" t="s">
        <v>62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280472.96</v>
      </c>
      <c r="O70" s="55">
        <f t="shared" si="14"/>
        <v>280472.96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  <row r="72" spans="1:1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2:12" ht="13.5">
      <c r="B73" s="57"/>
      <c r="C73" s="57"/>
      <c r="D73"/>
      <c r="E73"/>
      <c r="F73"/>
      <c r="G73"/>
      <c r="H73" s="58"/>
      <c r="I73" s="58"/>
      <c r="J73"/>
      <c r="K73"/>
      <c r="L73"/>
    </row>
    <row r="74" spans="2:12" ht="13.5">
      <c r="B74" s="57"/>
      <c r="C74" s="57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 s="59"/>
      <c r="I75" s="59"/>
      <c r="J75" s="60"/>
      <c r="K75" s="60"/>
      <c r="L75" s="60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ht="13.5">
      <c r="K82"/>
    </row>
    <row r="83" ht="13.5">
      <c r="L83"/>
    </row>
    <row r="84" ht="13.5">
      <c r="M84"/>
    </row>
    <row r="85" ht="13.5">
      <c r="N85"/>
    </row>
    <row r="112" spans="2:14" ht="13.5"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2022-05-26T21:06:55Z</dcterms:modified>
  <cp:category/>
  <cp:version/>
  <cp:contentType/>
  <cp:contentStatus/>
</cp:coreProperties>
</file>