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<sst xmlns="http://schemas.openxmlformats.org/spreadsheetml/2006/main" count="90" uniqueCount="87">
  <si>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</si>
  <si>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</si>
  <si>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</si>
  <si>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</si>
  <si>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</si>
  <si>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</si>
  <si>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</si>
  <si>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</si>
  <si>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</si>
  <si>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</si>
  <si>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</si>
  <si>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</si>
  <si>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</si>
  <si>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</si>
  <si>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</si>
  <si>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</si>
  <si>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</si>
  <si>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</si>
  <si>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</si>
  <si>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</si>
  <si>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</si>
  <si>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</si>
  <si>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</si>
  <si>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</si>
  <si>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</si>
  <si>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</si>
  <si>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</si>
  <si>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</si>
  <si>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</si>
  <si>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</si>
  <si>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</si>
  <si>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</si>
  <si>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</si>
  <si>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</si>
  <si>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</si>
  <si>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</si>
  <si>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</si>
  <si>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</si>
  <si>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</si>
  <si>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</si>
  <si>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</si>
  <si>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</si>
  <si>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</si>
  <si>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</si>
  <si>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</si>
  <si>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</si>
  <si>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</si>
  <si>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</si>
  <si>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</si>
  <si>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</si>
  <si>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</si>
  <si>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</si>
  <si>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</si>
  <si>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</si>
  <si>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</si>
  <si>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</si>
  <si>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</si>
  <si>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</si>
  <si>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</si>
  <si>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</si>
  <si>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</si>
  <si>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</si>
  <si>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</si>
  <si>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</si>
  <si>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23/05/22 - VENCIMENTO 30/05/22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</si>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</sst>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376567</v>
      </c>
      <c r="C7" s="9">
        <f t="shared" si="0"/>
        <v>271753</v>
      </c>
      <c r="D7" s="9">
        <f t="shared" si="0"/>
        <v>263762</v>
      </c>
      <c r="E7" s="9">
        <f t="shared" si="0"/>
        <v>65829</v>
      </c>
      <c r="F7" s="9">
        <f t="shared" si="0"/>
        <v>220909</v>
      </c>
      <c r="G7" s="9">
        <f t="shared" si="0"/>
        <v>354216</v>
      </c>
      <c r="H7" s="9">
        <f t="shared" si="0"/>
        <v>41407</v>
      </c>
      <c r="I7" s="9">
        <f t="shared" si="0"/>
        <v>261039</v>
      </c>
      <c r="J7" s="9">
        <f t="shared" si="0"/>
        <v>229743</v>
      </c>
      <c r="K7" s="9">
        <f t="shared" si="0"/>
        <v>346190</v>
      </c>
      <c r="L7" s="9">
        <f t="shared" si="0"/>
        <v>261315</v>
      </c>
      <c r="M7" s="9">
        <f t="shared" si="0"/>
        <v>127235</v>
      </c>
      <c r="N7" s="9">
        <f t="shared" si="0"/>
        <v>80477</v>
      </c>
      <c r="O7" s="9">
        <f t="shared" si="0"/>
        <v>2900442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14270</v>
      </c>
      <c r="C8" s="11">
        <f t="shared" si="1"/>
        <v>15077</v>
      </c>
      <c r="D8" s="11">
        <f t="shared" si="1"/>
        <v>10995</v>
      </c>
      <c r="E8" s="11">
        <f t="shared" si="1"/>
        <v>2330</v>
      </c>
      <c r="F8" s="11">
        <f t="shared" si="1"/>
        <v>8467</v>
      </c>
      <c r="G8" s="11">
        <f t="shared" si="1"/>
        <v>12808</v>
      </c>
      <c r="H8" s="11">
        <f t="shared" si="1"/>
        <v>1951</v>
      </c>
      <c r="I8" s="11">
        <f t="shared" si="1"/>
        <v>15512</v>
      </c>
      <c r="J8" s="11">
        <f t="shared" si="1"/>
        <v>11775</v>
      </c>
      <c r="K8" s="11">
        <f t="shared" si="1"/>
        <v>9552</v>
      </c>
      <c r="L8" s="11">
        <f t="shared" si="1"/>
        <v>7764</v>
      </c>
      <c r="M8" s="11">
        <f t="shared" si="1"/>
        <v>5983</v>
      </c>
      <c r="N8" s="11">
        <f t="shared" si="1"/>
        <v>4332</v>
      </c>
      <c r="O8" s="11">
        <f t="shared" si="1"/>
        <v>120816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14270</v>
      </c>
      <c r="C9" s="11">
        <v>15077</v>
      </c>
      <c r="D9" s="11">
        <v>10995</v>
      </c>
      <c r="E9" s="11">
        <v>2330</v>
      </c>
      <c r="F9" s="11">
        <v>8467</v>
      </c>
      <c r="G9" s="11">
        <v>12808</v>
      </c>
      <c r="H9" s="11">
        <v>1951</v>
      </c>
      <c r="I9" s="11">
        <v>15509</v>
      </c>
      <c r="J9" s="11">
        <v>11775</v>
      </c>
      <c r="K9" s="11">
        <v>9539</v>
      </c>
      <c r="L9" s="11">
        <v>7762</v>
      </c>
      <c r="M9" s="11">
        <v>5981</v>
      </c>
      <c r="N9" s="11">
        <v>4316</v>
      </c>
      <c r="O9" s="11">
        <f>SUM(B9:N9)</f>
        <v>120780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2</v>
      </c>
      <c r="M10" s="13">
        <v>2</v>
      </c>
      <c r="N10" s="13">
        <v>16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362297</v>
      </c>
      <c r="C11" s="13">
        <v>256676</v>
      </c>
      <c r="D11" s="13">
        <v>252767</v>
      </c>
      <c r="E11" s="13">
        <v>63499</v>
      </c>
      <c r="F11" s="13">
        <v>212442</v>
      </c>
      <c r="G11" s="13">
        <v>341408</v>
      </c>
      <c r="H11" s="13">
        <v>39456</v>
      </c>
      <c r="I11" s="13">
        <v>245527</v>
      </c>
      <c r="J11" s="13">
        <v>217968</v>
      </c>
      <c r="K11" s="13">
        <v>336638</v>
      </c>
      <c r="L11" s="13">
        <v>253551</v>
      </c>
      <c r="M11" s="13">
        <v>121252</v>
      </c>
      <c r="N11" s="13">
        <v>76145</v>
      </c>
      <c r="O11" s="11">
        <f>SUM(B11:N11)</f>
        <v>2779626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0.2482</v>
      </c>
      <c r="C14" s="17">
        <v>0.2564</v>
      </c>
      <c r="D14" s="17">
        <v>0.2249</v>
      </c>
      <c r="E14" s="17">
        <v>0.3842</v>
      </c>
      <c r="F14" s="17">
        <v>0.2607</v>
      </c>
      <c r="G14" s="17">
        <v>0.2145</v>
      </c>
      <c r="H14" s="17">
        <v>0.288</v>
      </c>
      <c r="I14" s="17">
        <v>0.2546</v>
      </c>
      <c r="J14" s="17">
        <v>0.2561</v>
      </c>
      <c r="K14" s="17">
        <v>0.2421</v>
      </c>
      <c r="L14" s="17">
        <v>0.2756</v>
      </c>
      <c r="M14" s="17">
        <v>0.3181</v>
      </c>
      <c r="N14" s="17">
        <v>0.2873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1.256118296811676</v>
      </c>
      <c r="C16" s="19">
        <v>1.260891622665103</v>
      </c>
      <c r="D16" s="19">
        <v>1.239392331097177</v>
      </c>
      <c r="E16" s="19">
        <v>0.935518487853372</v>
      </c>
      <c r="F16" s="19">
        <v>1.390698333935248</v>
      </c>
      <c r="G16" s="19">
        <v>1.507450595803923</v>
      </c>
      <c r="H16" s="19">
        <v>1.697573269476455</v>
      </c>
      <c r="I16" s="19">
        <v>1.294038239845252</v>
      </c>
      <c r="J16" s="19">
        <v>1.321592244597</v>
      </c>
      <c r="K16" s="19">
        <v>1.186838435242692</v>
      </c>
      <c r="L16" s="19">
        <v>1.25225429553286</v>
      </c>
      <c r="M16" s="19">
        <v>1.267954178830519</v>
      </c>
      <c r="N16" s="19">
        <v>1.15375340356874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1361873.74</v>
      </c>
      <c r="C18" s="24">
        <f t="shared" si="2"/>
        <v>997675.4299999998</v>
      </c>
      <c r="D18" s="24">
        <f t="shared" si="2"/>
        <v>826909.36</v>
      </c>
      <c r="E18" s="24">
        <f t="shared" si="2"/>
        <v>271568.95</v>
      </c>
      <c r="F18" s="24">
        <f t="shared" si="2"/>
        <v>897613.78</v>
      </c>
      <c r="G18" s="24">
        <f t="shared" si="2"/>
        <v>1303380.8399999999</v>
      </c>
      <c r="H18" s="24">
        <f t="shared" si="2"/>
        <v>227273.89000000004</v>
      </c>
      <c r="I18" s="24">
        <f t="shared" si="2"/>
        <v>985926.72</v>
      </c>
      <c r="J18" s="24">
        <f t="shared" si="2"/>
        <v>877869.66</v>
      </c>
      <c r="K18" s="24">
        <f t="shared" si="2"/>
        <v>1144820.4500000002</v>
      </c>
      <c r="L18" s="24">
        <f t="shared" si="2"/>
        <v>1042768.2500000001</v>
      </c>
      <c r="M18" s="24">
        <f t="shared" si="2"/>
        <v>595549.2699999999</v>
      </c>
      <c r="N18" s="24">
        <f t="shared" si="2"/>
        <v>305267.87</v>
      </c>
      <c r="O18" s="24">
        <f t="shared" si="2"/>
        <v>10838498.210000003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997977.86</v>
      </c>
      <c r="C19" s="30">
        <f t="shared" si="3"/>
        <v>744005.36</v>
      </c>
      <c r="D19" s="30">
        <f t="shared" si="3"/>
        <v>633318.94</v>
      </c>
      <c r="E19" s="30">
        <f t="shared" si="3"/>
        <v>270023.98</v>
      </c>
      <c r="F19" s="30">
        <f t="shared" si="3"/>
        <v>614811.84</v>
      </c>
      <c r="G19" s="30">
        <f t="shared" si="3"/>
        <v>811119.22</v>
      </c>
      <c r="H19" s="30">
        <f t="shared" si="3"/>
        <v>127305.82</v>
      </c>
      <c r="I19" s="30">
        <f t="shared" si="3"/>
        <v>709634.52</v>
      </c>
      <c r="J19" s="30">
        <f t="shared" si="3"/>
        <v>628186.28</v>
      </c>
      <c r="K19" s="30">
        <f t="shared" si="3"/>
        <v>894762.67</v>
      </c>
      <c r="L19" s="30">
        <f t="shared" si="3"/>
        <v>768997.78</v>
      </c>
      <c r="M19" s="30">
        <f t="shared" si="3"/>
        <v>432077.34</v>
      </c>
      <c r="N19" s="30">
        <f t="shared" si="3"/>
        <v>246855.15</v>
      </c>
      <c r="O19" s="30">
        <f>SUM(B19:N19)</f>
        <v>7879076.760000002</v>
      </c>
    </row>
    <row r="20" spans="1:23" ht="18.75" customHeight="1">
      <c r="A20" s="26" t="s">
        <v>35</v>
      </c>
      <c r="B20" s="30">
        <f>IF(B16&lt;&gt;0,ROUND((B16-1)*B19,2),0)</f>
        <v>255600.39</v>
      </c>
      <c r="C20" s="30">
        <f aca="true" t="shared" si="4" ref="C20:N20">IF(C16&lt;&gt;0,ROUND((C16-1)*C19,2),0)</f>
        <v>194104.77</v>
      </c>
      <c r="D20" s="30">
        <f t="shared" si="4"/>
        <v>151611.7</v>
      </c>
      <c r="E20" s="30">
        <f t="shared" si="4"/>
        <v>-17411.55</v>
      </c>
      <c r="F20" s="30">
        <f t="shared" si="4"/>
        <v>240205.96</v>
      </c>
      <c r="G20" s="30">
        <f t="shared" si="4"/>
        <v>411602.93</v>
      </c>
      <c r="H20" s="30">
        <f t="shared" si="4"/>
        <v>88805.14</v>
      </c>
      <c r="I20" s="30">
        <f t="shared" si="4"/>
        <v>208659.69</v>
      </c>
      <c r="J20" s="30">
        <f t="shared" si="4"/>
        <v>202019.84</v>
      </c>
      <c r="K20" s="30">
        <f t="shared" si="4"/>
        <v>167176.06</v>
      </c>
      <c r="L20" s="30">
        <f t="shared" si="4"/>
        <v>193982.99</v>
      </c>
      <c r="M20" s="30">
        <f t="shared" si="4"/>
        <v>115776.93</v>
      </c>
      <c r="N20" s="30">
        <f t="shared" si="4"/>
        <v>37954.82</v>
      </c>
      <c r="O20" s="30">
        <f aca="true" t="shared" si="5" ref="O19:O27">SUM(B20:N20)</f>
        <v>2250089.67</v>
      </c>
      <c r="W20" s="62"/>
    </row>
    <row r="21" spans="1:15" ht="18.75" customHeight="1">
      <c r="A21" s="26" t="s">
        <v>36</v>
      </c>
      <c r="B21" s="30">
        <v>50985.49</v>
      </c>
      <c r="C21" s="30">
        <v>34163.59</v>
      </c>
      <c r="D21" s="30">
        <v>19722.91</v>
      </c>
      <c r="E21" s="30">
        <v>9394.14</v>
      </c>
      <c r="F21" s="30">
        <v>25547</v>
      </c>
      <c r="G21" s="30">
        <v>40748.44</v>
      </c>
      <c r="H21" s="30">
        <v>4102.13</v>
      </c>
      <c r="I21" s="30">
        <v>28702.09</v>
      </c>
      <c r="J21" s="30">
        <v>28731.57</v>
      </c>
      <c r="K21" s="30">
        <v>44077.02</v>
      </c>
      <c r="L21" s="30">
        <v>41279.55</v>
      </c>
      <c r="M21" s="30">
        <v>20089.08</v>
      </c>
      <c r="N21" s="30">
        <v>11076.71</v>
      </c>
      <c r="O21" s="30">
        <f t="shared" si="5"/>
        <v>358619.72000000003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983.95</v>
      </c>
      <c r="C24" s="30">
        <v>733.32</v>
      </c>
      <c r="D24" s="30">
        <v>601.04</v>
      </c>
      <c r="E24" s="30">
        <v>197.25</v>
      </c>
      <c r="F24" s="30">
        <v>656.74</v>
      </c>
      <c r="G24" s="30">
        <v>951.46</v>
      </c>
      <c r="H24" s="30">
        <v>164.76</v>
      </c>
      <c r="I24" s="30">
        <v>714.75</v>
      </c>
      <c r="J24" s="30">
        <v>642.81</v>
      </c>
      <c r="K24" s="30">
        <v>833.11</v>
      </c>
      <c r="L24" s="30">
        <v>756.53</v>
      </c>
      <c r="M24" s="30">
        <v>429.32</v>
      </c>
      <c r="N24" s="30">
        <v>227.43</v>
      </c>
      <c r="O24" s="30">
        <f t="shared" si="5"/>
        <v>7892.469999999999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139.39</v>
      </c>
      <c r="I25" s="30">
        <v>588.96</v>
      </c>
      <c r="J25" s="30">
        <v>563.36</v>
      </c>
      <c r="K25" s="30">
        <v>723.66</v>
      </c>
      <c r="L25" s="30">
        <v>642.39</v>
      </c>
      <c r="M25" s="30">
        <v>363.59</v>
      </c>
      <c r="N25" s="30">
        <v>190.51</v>
      </c>
      <c r="O25" s="30">
        <f t="shared" si="5"/>
        <v>6731.57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-68259.37</v>
      </c>
      <c r="C29" s="30">
        <f>+C30+C32+C52+C53+C56-C57</f>
        <v>-70416.52</v>
      </c>
      <c r="D29" s="30">
        <f t="shared" si="6"/>
        <v>-51720.18</v>
      </c>
      <c r="E29" s="30">
        <f t="shared" si="6"/>
        <v>-11348.85</v>
      </c>
      <c r="F29" s="30">
        <f t="shared" si="6"/>
        <v>-40906.68</v>
      </c>
      <c r="G29" s="30">
        <f t="shared" si="6"/>
        <v>-61645.909999999996</v>
      </c>
      <c r="H29" s="30">
        <f t="shared" si="6"/>
        <v>-10600.550000000001</v>
      </c>
      <c r="I29" s="30">
        <f t="shared" si="6"/>
        <v>-72214.08</v>
      </c>
      <c r="J29" s="30">
        <f t="shared" si="6"/>
        <v>-55384.45</v>
      </c>
      <c r="K29" s="30">
        <f t="shared" si="6"/>
        <v>-46604.2</v>
      </c>
      <c r="L29" s="30">
        <f t="shared" si="6"/>
        <v>-38359.560000000005</v>
      </c>
      <c r="M29" s="30">
        <f t="shared" si="6"/>
        <v>-28703.670000000002</v>
      </c>
      <c r="N29" s="30">
        <f t="shared" si="6"/>
        <v>-20255.010000000002</v>
      </c>
      <c r="O29" s="30">
        <f t="shared" si="6"/>
        <v>-576419.0299999999</v>
      </c>
    </row>
    <row r="30" spans="1:15" ht="18.75" customHeight="1">
      <c r="A30" s="26" t="s">
        <v>39</v>
      </c>
      <c r="B30" s="31">
        <f>+B31</f>
        <v>-62788</v>
      </c>
      <c r="C30" s="31">
        <f>+C31</f>
        <v>-66338.8</v>
      </c>
      <c r="D30" s="31">
        <f aca="true" t="shared" si="7" ref="D30:O30">+D31</f>
        <v>-48378</v>
      </c>
      <c r="E30" s="31">
        <f t="shared" si="7"/>
        <v>-10252</v>
      </c>
      <c r="F30" s="31">
        <f t="shared" si="7"/>
        <v>-37254.8</v>
      </c>
      <c r="G30" s="31">
        <f t="shared" si="7"/>
        <v>-56355.2</v>
      </c>
      <c r="H30" s="31">
        <f t="shared" si="7"/>
        <v>-8584.4</v>
      </c>
      <c r="I30" s="31">
        <f t="shared" si="7"/>
        <v>-68239.6</v>
      </c>
      <c r="J30" s="31">
        <f t="shared" si="7"/>
        <v>-51810</v>
      </c>
      <c r="K30" s="31">
        <f t="shared" si="7"/>
        <v>-41971.6</v>
      </c>
      <c r="L30" s="31">
        <f t="shared" si="7"/>
        <v>-34152.8</v>
      </c>
      <c r="M30" s="31">
        <f t="shared" si="7"/>
        <v>-26316.4</v>
      </c>
      <c r="N30" s="31">
        <f t="shared" si="7"/>
        <v>-18990.4</v>
      </c>
      <c r="O30" s="31">
        <f t="shared" si="7"/>
        <v>-531432</v>
      </c>
    </row>
    <row r="31" spans="1:26" ht="18.75" customHeight="1">
      <c r="A31" s="27" t="s">
        <v>40</v>
      </c>
      <c r="B31" s="16">
        <f>ROUND((-B9)*$G$3,2)</f>
        <v>-62788</v>
      </c>
      <c r="C31" s="16">
        <f aca="true" t="shared" si="8" ref="C31:N31">ROUND((-C9)*$G$3,2)</f>
        <v>-66338.8</v>
      </c>
      <c r="D31" s="16">
        <f t="shared" si="8"/>
        <v>-48378</v>
      </c>
      <c r="E31" s="16">
        <f t="shared" si="8"/>
        <v>-10252</v>
      </c>
      <c r="F31" s="16">
        <f t="shared" si="8"/>
        <v>-37254.8</v>
      </c>
      <c r="G31" s="16">
        <f t="shared" si="8"/>
        <v>-56355.2</v>
      </c>
      <c r="H31" s="16">
        <f t="shared" si="8"/>
        <v>-8584.4</v>
      </c>
      <c r="I31" s="16">
        <f t="shared" si="8"/>
        <v>-68239.6</v>
      </c>
      <c r="J31" s="16">
        <f t="shared" si="8"/>
        <v>-51810</v>
      </c>
      <c r="K31" s="16">
        <f t="shared" si="8"/>
        <v>-41971.6</v>
      </c>
      <c r="L31" s="16">
        <f t="shared" si="8"/>
        <v>-34152.8</v>
      </c>
      <c r="M31" s="16">
        <f t="shared" si="8"/>
        <v>-26316.4</v>
      </c>
      <c r="N31" s="16">
        <f t="shared" si="8"/>
        <v>-18990.4</v>
      </c>
      <c r="O31" s="32">
        <f aca="true" t="shared" si="9" ref="O31:O57">SUM(B31:N31)</f>
        <v>-531432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-5471.37</v>
      </c>
      <c r="C32" s="31">
        <f aca="true" t="shared" si="10" ref="C32:O32">SUM(C33:C50)</f>
        <v>-4077.72</v>
      </c>
      <c r="D32" s="31">
        <f t="shared" si="10"/>
        <v>-3342.18</v>
      </c>
      <c r="E32" s="31">
        <f t="shared" si="10"/>
        <v>-1096.85</v>
      </c>
      <c r="F32" s="31">
        <f t="shared" si="10"/>
        <v>-3651.88</v>
      </c>
      <c r="G32" s="31">
        <f t="shared" si="10"/>
        <v>-5290.71</v>
      </c>
      <c r="H32" s="31">
        <f t="shared" si="10"/>
        <v>-916.2</v>
      </c>
      <c r="I32" s="31">
        <f t="shared" si="10"/>
        <v>-3974.48</v>
      </c>
      <c r="J32" s="31">
        <f t="shared" si="10"/>
        <v>-3574.45</v>
      </c>
      <c r="K32" s="31">
        <f t="shared" si="10"/>
        <v>-4632.6</v>
      </c>
      <c r="L32" s="31">
        <f t="shared" si="10"/>
        <v>-4206.76</v>
      </c>
      <c r="M32" s="31">
        <f t="shared" si="10"/>
        <v>-2387.27</v>
      </c>
      <c r="N32" s="31">
        <f t="shared" si="10"/>
        <v>-1264.61</v>
      </c>
      <c r="O32" s="31">
        <f t="shared" si="10"/>
        <v>-43887.08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747000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1521000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-1521000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-5471.37</v>
      </c>
      <c r="C41" s="33">
        <v>-4077.72</v>
      </c>
      <c r="D41" s="33">
        <v>-3342.18</v>
      </c>
      <c r="E41" s="33">
        <v>-1096.85</v>
      </c>
      <c r="F41" s="33">
        <v>-3651.88</v>
      </c>
      <c r="G41" s="33">
        <v>-5290.71</v>
      </c>
      <c r="H41" s="33">
        <v>-916.2</v>
      </c>
      <c r="I41" s="33">
        <v>-3974.48</v>
      </c>
      <c r="J41" s="33">
        <v>-3574.45</v>
      </c>
      <c r="K41" s="33">
        <v>-4632.6</v>
      </c>
      <c r="L41" s="33">
        <v>-4206.76</v>
      </c>
      <c r="M41" s="33">
        <v>-2387.27</v>
      </c>
      <c r="N41" s="33">
        <v>-1264.61</v>
      </c>
      <c r="O41" s="33">
        <f t="shared" si="9"/>
        <v>-43887.08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-1099.95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-1099.95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 s="43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1293614.37</v>
      </c>
      <c r="C55" s="36">
        <f t="shared" si="12"/>
        <v>927258.9099999998</v>
      </c>
      <c r="D55" s="36">
        <f t="shared" si="12"/>
        <v>775189.1799999999</v>
      </c>
      <c r="E55" s="36">
        <f t="shared" si="12"/>
        <v>260220.1</v>
      </c>
      <c r="F55" s="36">
        <f t="shared" si="12"/>
        <v>856707.1</v>
      </c>
      <c r="G55" s="36">
        <f t="shared" si="12"/>
        <v>1241734.93</v>
      </c>
      <c r="H55" s="36">
        <f t="shared" si="12"/>
        <v>216673.34000000005</v>
      </c>
      <c r="I55" s="36">
        <f t="shared" si="12"/>
        <v>913712.64</v>
      </c>
      <c r="J55" s="36">
        <f t="shared" si="12"/>
        <v>822485.2100000001</v>
      </c>
      <c r="K55" s="36">
        <f t="shared" si="12"/>
        <v>1098216.2500000002</v>
      </c>
      <c r="L55" s="36">
        <f t="shared" si="12"/>
        <v>1004408.6900000001</v>
      </c>
      <c r="M55" s="36">
        <f t="shared" si="12"/>
        <v>566845.5999999999</v>
      </c>
      <c r="N55" s="36">
        <f t="shared" si="12"/>
        <v>285012.86</v>
      </c>
      <c r="O55" s="36">
        <f>SUM(B55:N55)</f>
        <v>10262079.179999998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8.75" customHeight="1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1293614.3800000001</v>
      </c>
      <c r="C61" s="51">
        <f t="shared" si="13"/>
        <v>927258.9199999999</v>
      </c>
      <c r="D61" s="51">
        <f t="shared" si="13"/>
        <v>775189.17</v>
      </c>
      <c r="E61" s="51">
        <f t="shared" si="13"/>
        <v>260220.09</v>
      </c>
      <c r="F61" s="51">
        <f t="shared" si="13"/>
        <v>856707.09</v>
      </c>
      <c r="G61" s="51">
        <f t="shared" si="13"/>
        <v>1241734.93</v>
      </c>
      <c r="H61" s="51">
        <f t="shared" si="13"/>
        <v>216673.34</v>
      </c>
      <c r="I61" s="51">
        <f t="shared" si="13"/>
        <v>913712.64</v>
      </c>
      <c r="J61" s="51">
        <f t="shared" si="13"/>
        <v>822485.21</v>
      </c>
      <c r="K61" s="51">
        <f t="shared" si="13"/>
        <v>1098216.25</v>
      </c>
      <c r="L61" s="51">
        <f t="shared" si="13"/>
        <v>1004408.7</v>
      </c>
      <c r="M61" s="51">
        <f t="shared" si="13"/>
        <v>566845.59</v>
      </c>
      <c r="N61" s="51">
        <f t="shared" si="13"/>
        <v>285012.86</v>
      </c>
      <c r="O61" s="36">
        <f t="shared" si="13"/>
        <v>10262079.169999998</v>
      </c>
      <c r="Q61"/>
    </row>
    <row r="62" spans="1:18" ht="18.75" customHeight="1">
      <c r="A62" s="26" t="s">
        <v>52</v>
      </c>
      <c r="B62" s="51">
        <v>1055497.28</v>
      </c>
      <c r="C62" s="51">
        <v>659397.01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1714894.29</v>
      </c>
      <c r="P62"/>
      <c r="Q62"/>
      <c r="R62" s="43"/>
    </row>
    <row r="63" spans="1:16" ht="18.75" customHeight="1">
      <c r="A63" s="26" t="s">
        <v>53</v>
      </c>
      <c r="B63" s="51">
        <v>238117.1</v>
      </c>
      <c r="C63" s="51">
        <v>267861.91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505979.01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775189.17</v>
      </c>
      <c r="E64" s="52">
        <v>0</v>
      </c>
      <c r="F64" s="52">
        <v>0</v>
      </c>
      <c r="G64" s="52">
        <v>0</v>
      </c>
      <c r="H64" s="51">
        <v>216673.34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991862.51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260220.09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260220.09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856707.09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856707.09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1241734.93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1241734.93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913712.64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913712.64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822485.21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822485.21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1098216.25</v>
      </c>
      <c r="L70" s="31">
        <v>1004408.7</v>
      </c>
      <c r="M70" s="52">
        <v>0</v>
      </c>
      <c r="N70" s="52">
        <v>0</v>
      </c>
      <c r="O70" s="36">
        <f t="shared" si="14"/>
        <v>2102624.95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566845.59</v>
      </c>
      <c r="N71" s="52">
        <v>0</v>
      </c>
      <c r="O71" s="36">
        <f t="shared" si="14"/>
        <v>566845.59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285012.86</v>
      </c>
      <c r="O72" s="55">
        <f t="shared" si="14"/>
        <v>285012.86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2022-05-30T21:28:15Z</dcterms:modified>
  <cp:category/>
  <cp:version/>
  <cp:contentType/>
  <cp:contentStatus/>
</cp:coreProperties>
</file>