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<sst xmlns="http://schemas.openxmlformats.org/spreadsheetml/2006/main" count="90" uniqueCount="87">
  <si>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</si>
  <si>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</si>
  <si>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</si>
  <si>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</si>
  <si>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</si>
  <si>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</si>
  <si>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</si>
  <si>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</si>
  <si>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</si>
  <si>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</si>
  <si>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</si>
  <si>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</si>
  <si>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</si>
  <si>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</si>
  <si>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</si>
  <si>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</si>
  <si>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</si>
  <si>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</si>
  <si>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</si>
  <si>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</si>
  <si>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</si>
  <si>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</si>
  <si>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</si>
  <si>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</si>
  <si>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</si>
  <si>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</si>
  <si>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</si>
  <si>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</si>
  <si>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</si>
  <si>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</si>
  <si>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</si>
  <si>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</si>
  <si>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</si>
  <si>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</si>
  <si>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</si>
  <si>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</si>
  <si>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</si>
  <si>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</si>
  <si>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</si>
  <si>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</si>
  <si>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</si>
  <si>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</si>
  <si>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</si>
  <si>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</si>
  <si>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</si>
  <si>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</si>
  <si>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</si>
  <si>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</si>
  <si>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</si>
  <si>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</si>
  <si>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</si>
  <si>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</si>
  <si>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</si>
  <si>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</si>
  <si>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</si>
  <si>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</si>
  <si>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</si>
  <si>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</si>
  <si>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</si>
  <si>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</si>
  <si>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</si>
  <si>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</si>
  <si>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</si>
  <si>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</si>
  <si>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24/05/22 - VENCIMENTO 31/05/22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</si>
  <si>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</si>
  <si>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</si>
  <si>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</si>
  <si>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</si>
  <si>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</si>
  <si>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</si>
  <si>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</si>
  <si>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</si>
  <si>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</si>
  <si>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</si>
  <si>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</si>
  <si>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</si>
  <si>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</si>
  <si>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</si>
  <si>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</si>
  <si>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</si>
  <si>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</si>
  <si>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</si>
  <si>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</si>
  <si>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</si>
  <si>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</si>
  <si>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 xml:space="preserve">Nota: (1) Revisões do período de 19/03 a 03/12/20, lote D7; e revisões da rede da madrugadas e do ARLA32, mês de abril/22.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</si>
</sst>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387423</v>
      </c>
      <c r="C7" s="9">
        <f t="shared" si="0"/>
        <v>280952</v>
      </c>
      <c r="D7" s="9">
        <f t="shared" si="0"/>
        <v>271858</v>
      </c>
      <c r="E7" s="9">
        <f t="shared" si="0"/>
        <v>68143</v>
      </c>
      <c r="F7" s="9">
        <f t="shared" si="0"/>
        <v>224904</v>
      </c>
      <c r="G7" s="9">
        <f t="shared" si="0"/>
        <v>370394</v>
      </c>
      <c r="H7" s="9">
        <f t="shared" si="0"/>
        <v>44009</v>
      </c>
      <c r="I7" s="9">
        <f t="shared" si="0"/>
        <v>291598</v>
      </c>
      <c r="J7" s="9">
        <f t="shared" si="0"/>
        <v>236307</v>
      </c>
      <c r="K7" s="9">
        <f t="shared" si="0"/>
        <v>361350</v>
      </c>
      <c r="L7" s="9">
        <f t="shared" si="0"/>
        <v>272565</v>
      </c>
      <c r="M7" s="9">
        <f t="shared" si="0"/>
        <v>131083</v>
      </c>
      <c r="N7" s="9">
        <f t="shared" si="0"/>
        <v>82828</v>
      </c>
      <c r="O7" s="9">
        <f t="shared" si="0"/>
        <v>3023414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13297</v>
      </c>
      <c r="C8" s="11">
        <f t="shared" si="1"/>
        <v>14287</v>
      </c>
      <c r="D8" s="11">
        <f t="shared" si="1"/>
        <v>9934</v>
      </c>
      <c r="E8" s="11">
        <f t="shared" si="1"/>
        <v>2233</v>
      </c>
      <c r="F8" s="11">
        <f t="shared" si="1"/>
        <v>7788</v>
      </c>
      <c r="G8" s="11">
        <f t="shared" si="1"/>
        <v>11976</v>
      </c>
      <c r="H8" s="11">
        <f t="shared" si="1"/>
        <v>2003</v>
      </c>
      <c r="I8" s="11">
        <f t="shared" si="1"/>
        <v>15597</v>
      </c>
      <c r="J8" s="11">
        <f t="shared" si="1"/>
        <v>10886</v>
      </c>
      <c r="K8" s="11">
        <f t="shared" si="1"/>
        <v>8836</v>
      </c>
      <c r="L8" s="11">
        <f t="shared" si="1"/>
        <v>7395</v>
      </c>
      <c r="M8" s="11">
        <f t="shared" si="1"/>
        <v>5544</v>
      </c>
      <c r="N8" s="11">
        <f t="shared" si="1"/>
        <v>4199</v>
      </c>
      <c r="O8" s="11">
        <f t="shared" si="1"/>
        <v>113975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13297</v>
      </c>
      <c r="C9" s="11">
        <v>14287</v>
      </c>
      <c r="D9" s="11">
        <v>9934</v>
      </c>
      <c r="E9" s="11">
        <v>2233</v>
      </c>
      <c r="F9" s="11">
        <v>7788</v>
      </c>
      <c r="G9" s="11">
        <v>11976</v>
      </c>
      <c r="H9" s="11">
        <v>2003</v>
      </c>
      <c r="I9" s="11">
        <v>15591</v>
      </c>
      <c r="J9" s="11">
        <v>10886</v>
      </c>
      <c r="K9" s="11">
        <v>8828</v>
      </c>
      <c r="L9" s="11">
        <v>7395</v>
      </c>
      <c r="M9" s="11">
        <v>5539</v>
      </c>
      <c r="N9" s="11">
        <v>4185</v>
      </c>
      <c r="O9" s="11">
        <f>SUM(B9:N9)</f>
        <v>113942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8</v>
      </c>
      <c r="L10" s="13">
        <v>0</v>
      </c>
      <c r="M10" s="13">
        <v>5</v>
      </c>
      <c r="N10" s="13">
        <v>14</v>
      </c>
      <c r="O10" s="11">
        <f>SUM(B10:N10)</f>
        <v>33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374126</v>
      </c>
      <c r="C11" s="13">
        <v>266665</v>
      </c>
      <c r="D11" s="13">
        <v>261924</v>
      </c>
      <c r="E11" s="13">
        <v>65910</v>
      </c>
      <c r="F11" s="13">
        <v>217116</v>
      </c>
      <c r="G11" s="13">
        <v>358418</v>
      </c>
      <c r="H11" s="13">
        <v>42006</v>
      </c>
      <c r="I11" s="13">
        <v>276001</v>
      </c>
      <c r="J11" s="13">
        <v>225421</v>
      </c>
      <c r="K11" s="13">
        <v>352514</v>
      </c>
      <c r="L11" s="13">
        <v>265170</v>
      </c>
      <c r="M11" s="13">
        <v>125539</v>
      </c>
      <c r="N11" s="13">
        <v>78629</v>
      </c>
      <c r="O11" s="11">
        <f>SUM(B11:N11)</f>
        <v>2909439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0.2482</v>
      </c>
      <c r="C14" s="17">
        <v>0.2564</v>
      </c>
      <c r="D14" s="17">
        <v>0.2249</v>
      </c>
      <c r="E14" s="17">
        <v>0.3842</v>
      </c>
      <c r="F14" s="17">
        <v>0.2607</v>
      </c>
      <c r="G14" s="17">
        <v>0.2145</v>
      </c>
      <c r="H14" s="17">
        <v>0.288</v>
      </c>
      <c r="I14" s="17">
        <v>0.2546</v>
      </c>
      <c r="J14" s="17">
        <v>0.2561</v>
      </c>
      <c r="K14" s="17">
        <v>0.2421</v>
      </c>
      <c r="L14" s="17">
        <v>0.2756</v>
      </c>
      <c r="M14" s="17">
        <v>0.3181</v>
      </c>
      <c r="N14" s="17">
        <v>0.2873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1.224519675345733</v>
      </c>
      <c r="C16" s="19">
        <v>1.232104670416648</v>
      </c>
      <c r="D16" s="19">
        <v>1.218336671805983</v>
      </c>
      <c r="E16" s="19">
        <v>0.917740296831467</v>
      </c>
      <c r="F16" s="19">
        <v>1.375136448518321</v>
      </c>
      <c r="G16" s="19">
        <v>1.448928033445735</v>
      </c>
      <c r="H16" s="19">
        <v>1.649302865800476</v>
      </c>
      <c r="I16" s="19">
        <v>1.177750291914691</v>
      </c>
      <c r="J16" s="19">
        <v>1.28705034906995</v>
      </c>
      <c r="K16" s="19">
        <v>1.149148165731942</v>
      </c>
      <c r="L16" s="19">
        <v>1.21266572782002</v>
      </c>
      <c r="M16" s="19">
        <v>1.222609909032669</v>
      </c>
      <c r="N16" s="19">
        <v>1.127073026695742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O18">SUM(B19:B27)</f>
        <v>1365402.5600000003</v>
      </c>
      <c r="C18" s="24">
        <f t="shared" si="2"/>
        <v>1007787.7</v>
      </c>
      <c r="D18" s="24">
        <f t="shared" si="2"/>
        <v>837524.06</v>
      </c>
      <c r="E18" s="24">
        <f t="shared" si="2"/>
        <v>275519.15</v>
      </c>
      <c r="F18" s="24">
        <f t="shared" si="2"/>
        <v>903257.06</v>
      </c>
      <c r="G18" s="24">
        <f t="shared" si="2"/>
        <v>1309462.91</v>
      </c>
      <c r="H18" s="24">
        <f t="shared" si="2"/>
        <v>234487.18000000005</v>
      </c>
      <c r="I18" s="24">
        <f t="shared" si="2"/>
        <v>1001452.4700000001</v>
      </c>
      <c r="J18" s="24">
        <f t="shared" si="2"/>
        <v>878829.9800000001</v>
      </c>
      <c r="K18" s="24">
        <f t="shared" si="2"/>
        <v>1156523.6099999999</v>
      </c>
      <c r="L18" s="24">
        <f t="shared" si="2"/>
        <v>1052796.8699999999</v>
      </c>
      <c r="M18" s="24">
        <f t="shared" si="2"/>
        <v>591789.57</v>
      </c>
      <c r="N18" s="24">
        <f t="shared" si="2"/>
        <v>306889.42</v>
      </c>
      <c r="O18" s="24">
        <f t="shared" si="2"/>
        <v>10921722.540000001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1026748.43</v>
      </c>
      <c r="C19" s="30">
        <f t="shared" si="3"/>
        <v>769190.39</v>
      </c>
      <c r="D19" s="30">
        <f t="shared" si="3"/>
        <v>652758.24</v>
      </c>
      <c r="E19" s="30">
        <f t="shared" si="3"/>
        <v>279515.77</v>
      </c>
      <c r="F19" s="30">
        <f t="shared" si="3"/>
        <v>625930.32</v>
      </c>
      <c r="G19" s="30">
        <f t="shared" si="3"/>
        <v>848165.22</v>
      </c>
      <c r="H19" s="30">
        <f t="shared" si="3"/>
        <v>135305.67</v>
      </c>
      <c r="I19" s="30">
        <f t="shared" si="3"/>
        <v>792709.16</v>
      </c>
      <c r="J19" s="30">
        <f t="shared" si="3"/>
        <v>646134.23</v>
      </c>
      <c r="K19" s="30">
        <f t="shared" si="3"/>
        <v>933945.21</v>
      </c>
      <c r="L19" s="30">
        <f t="shared" si="3"/>
        <v>802104.28</v>
      </c>
      <c r="M19" s="30">
        <f t="shared" si="3"/>
        <v>445144.76</v>
      </c>
      <c r="N19" s="30">
        <f t="shared" si="3"/>
        <v>254066.61</v>
      </c>
      <c r="O19" s="30">
        <f>SUM(B19:N19)</f>
        <v>8211718.29</v>
      </c>
    </row>
    <row r="20" spans="1:23" ht="18.75" customHeight="1">
      <c r="A20" s="26" t="s">
        <v>35</v>
      </c>
      <c r="B20" s="30">
        <f>IF(B16&lt;&gt;0,ROUND((B16-1)*B19,2),0)</f>
        <v>230525.22</v>
      </c>
      <c r="C20" s="30">
        <f aca="true" t="shared" si="4" ref="C20:N20">IF(C16&lt;&gt;0,ROUND((C16-1)*C19,2),0)</f>
        <v>178532.68</v>
      </c>
      <c r="D20" s="30">
        <f t="shared" si="4"/>
        <v>142521.06</v>
      </c>
      <c r="E20" s="30">
        <f t="shared" si="4"/>
        <v>-22992.88</v>
      </c>
      <c r="F20" s="30">
        <f t="shared" si="4"/>
        <v>234809.28</v>
      </c>
      <c r="G20" s="30">
        <f t="shared" si="4"/>
        <v>380765.14</v>
      </c>
      <c r="H20" s="30">
        <f t="shared" si="4"/>
        <v>87854.36</v>
      </c>
      <c r="I20" s="30">
        <f t="shared" si="4"/>
        <v>140904.28</v>
      </c>
      <c r="J20" s="30">
        <f t="shared" si="4"/>
        <v>185473.06</v>
      </c>
      <c r="K20" s="30">
        <f t="shared" si="4"/>
        <v>139296.21</v>
      </c>
      <c r="L20" s="30">
        <f t="shared" si="4"/>
        <v>170580.09</v>
      </c>
      <c r="M20" s="30">
        <f t="shared" si="4"/>
        <v>99093.63</v>
      </c>
      <c r="N20" s="30">
        <f t="shared" si="4"/>
        <v>32285.01</v>
      </c>
      <c r="O20" s="30">
        <f aca="true" t="shared" si="5" ref="O19:O27">SUM(B20:N20)</f>
        <v>1999647.1400000004</v>
      </c>
      <c r="W20" s="62"/>
    </row>
    <row r="21" spans="1:15" ht="18.75" customHeight="1">
      <c r="A21" s="26" t="s">
        <v>36</v>
      </c>
      <c r="B21" s="30">
        <v>50823.55</v>
      </c>
      <c r="C21" s="30">
        <v>34660.58</v>
      </c>
      <c r="D21" s="30">
        <v>19986.63</v>
      </c>
      <c r="E21" s="30">
        <v>9431.56</v>
      </c>
      <c r="F21" s="30">
        <v>25468.48</v>
      </c>
      <c r="G21" s="30">
        <v>40624.62</v>
      </c>
      <c r="H21" s="30">
        <v>4261.7</v>
      </c>
      <c r="I21" s="30">
        <v>28903.96</v>
      </c>
      <c r="J21" s="30">
        <v>28295.36</v>
      </c>
      <c r="K21" s="30">
        <v>44475.13</v>
      </c>
      <c r="L21" s="30">
        <v>41602.25</v>
      </c>
      <c r="M21" s="30">
        <v>19952.23</v>
      </c>
      <c r="N21" s="30">
        <v>11158.93</v>
      </c>
      <c r="O21" s="30">
        <f t="shared" si="5"/>
        <v>359644.98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-7730.39</v>
      </c>
      <c r="E23" s="30">
        <v>0</v>
      </c>
      <c r="F23" s="30">
        <v>-9381.27</v>
      </c>
      <c r="G23" s="30">
        <v>0</v>
      </c>
      <c r="H23" s="30">
        <v>-2067.68</v>
      </c>
      <c r="I23" s="30">
        <v>0</v>
      </c>
      <c r="J23" s="30">
        <v>-5720.22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-24899.56</v>
      </c>
    </row>
    <row r="24" spans="1:26" ht="18.75" customHeight="1">
      <c r="A24" s="26" t="s">
        <v>67</v>
      </c>
      <c r="B24" s="30">
        <v>979.31</v>
      </c>
      <c r="C24" s="30">
        <v>735.64</v>
      </c>
      <c r="D24" s="30">
        <v>603.36</v>
      </c>
      <c r="E24" s="30">
        <v>199.57</v>
      </c>
      <c r="F24" s="30">
        <v>656.74</v>
      </c>
      <c r="G24" s="30">
        <v>949.14</v>
      </c>
      <c r="H24" s="30">
        <v>169.41</v>
      </c>
      <c r="I24" s="30">
        <v>719.4</v>
      </c>
      <c r="J24" s="30">
        <v>638.17</v>
      </c>
      <c r="K24" s="30">
        <v>835.43</v>
      </c>
      <c r="L24" s="30">
        <v>758.85</v>
      </c>
      <c r="M24" s="30">
        <v>422.35</v>
      </c>
      <c r="N24" s="30">
        <v>225.11</v>
      </c>
      <c r="O24" s="30">
        <f t="shared" si="5"/>
        <v>7892.4800000000005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850.3</v>
      </c>
      <c r="C25" s="30">
        <v>633.09</v>
      </c>
      <c r="D25" s="30">
        <v>555.23</v>
      </c>
      <c r="E25" s="30">
        <v>169.59</v>
      </c>
      <c r="F25" s="30">
        <v>558.76</v>
      </c>
      <c r="G25" s="30">
        <v>752.76</v>
      </c>
      <c r="H25" s="30">
        <v>139.39</v>
      </c>
      <c r="I25" s="30">
        <v>588.96</v>
      </c>
      <c r="J25" s="30">
        <v>563.36</v>
      </c>
      <c r="K25" s="30">
        <v>723.7</v>
      </c>
      <c r="L25" s="30">
        <v>642.39</v>
      </c>
      <c r="M25" s="30">
        <v>363.59</v>
      </c>
      <c r="N25" s="30">
        <v>190.51</v>
      </c>
      <c r="O25" s="30">
        <f t="shared" si="5"/>
        <v>6731.63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65.03</v>
      </c>
      <c r="I26" s="30">
        <v>273.14</v>
      </c>
      <c r="J26" s="30">
        <v>262.84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3134.0200000000004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52127.93</v>
      </c>
      <c r="C27" s="30">
        <v>20788.85</v>
      </c>
      <c r="D27" s="30">
        <v>27095.32</v>
      </c>
      <c r="E27" s="30">
        <v>7640.86</v>
      </c>
      <c r="F27" s="30">
        <v>23478.52</v>
      </c>
      <c r="G27" s="30">
        <v>36379.3</v>
      </c>
      <c r="H27" s="30">
        <v>7283.74</v>
      </c>
      <c r="I27" s="30">
        <v>35878.01</v>
      </c>
      <c r="J27" s="30">
        <v>21707.62</v>
      </c>
      <c r="K27" s="30">
        <v>35439.62</v>
      </c>
      <c r="L27" s="30">
        <v>35333.76</v>
      </c>
      <c r="M27" s="30">
        <v>25167.82</v>
      </c>
      <c r="N27" s="30">
        <v>7398.81</v>
      </c>
      <c r="O27" s="30">
        <f t="shared" si="5"/>
        <v>335720.16000000003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12922.619999999995</v>
      </c>
      <c r="C29" s="30">
        <f>+C30+C32+C52+C53+C56-C57</f>
        <v>-11683.43</v>
      </c>
      <c r="D29" s="30">
        <f t="shared" si="6"/>
        <v>623349.5800000001</v>
      </c>
      <c r="E29" s="30">
        <f t="shared" si="6"/>
        <v>3935.3899999999994</v>
      </c>
      <c r="F29" s="30">
        <f t="shared" si="6"/>
        <v>-9963.719999999994</v>
      </c>
      <c r="G29" s="30">
        <f t="shared" si="6"/>
        <v>2793.529999999999</v>
      </c>
      <c r="H29" s="30">
        <f t="shared" si="6"/>
        <v>-9878.54</v>
      </c>
      <c r="I29" s="30">
        <f t="shared" si="6"/>
        <v>682489.4199999999</v>
      </c>
      <c r="J29" s="30">
        <f t="shared" si="6"/>
        <v>-32143.250000000004</v>
      </c>
      <c r="K29" s="30">
        <f t="shared" si="6"/>
        <v>3651429.2199999997</v>
      </c>
      <c r="L29" s="30">
        <f t="shared" si="6"/>
        <v>3362772.84</v>
      </c>
      <c r="M29" s="30">
        <f t="shared" si="6"/>
        <v>2454.8899999999994</v>
      </c>
      <c r="N29" s="30">
        <f t="shared" si="6"/>
        <v>-5521.990000000002</v>
      </c>
      <c r="O29" s="30">
        <f t="shared" si="6"/>
        <v>8272956.5600000005</v>
      </c>
    </row>
    <row r="30" spans="1:15" ht="18.75" customHeight="1">
      <c r="A30" s="26" t="s">
        <v>39</v>
      </c>
      <c r="B30" s="31">
        <f>+B31</f>
        <v>-58506.8</v>
      </c>
      <c r="C30" s="31">
        <f>+C31</f>
        <v>-62862.8</v>
      </c>
      <c r="D30" s="31">
        <f aca="true" t="shared" si="7" ref="D30:O30">+D31</f>
        <v>-43709.6</v>
      </c>
      <c r="E30" s="31">
        <f t="shared" si="7"/>
        <v>-9825.2</v>
      </c>
      <c r="F30" s="31">
        <f t="shared" si="7"/>
        <v>-34267.2</v>
      </c>
      <c r="G30" s="31">
        <f t="shared" si="7"/>
        <v>-52694.4</v>
      </c>
      <c r="H30" s="31">
        <f t="shared" si="7"/>
        <v>-8813.2</v>
      </c>
      <c r="I30" s="31">
        <f t="shared" si="7"/>
        <v>-68600.4</v>
      </c>
      <c r="J30" s="31">
        <f t="shared" si="7"/>
        <v>-47898.4</v>
      </c>
      <c r="K30" s="31">
        <f t="shared" si="7"/>
        <v>-38843.2</v>
      </c>
      <c r="L30" s="31">
        <f t="shared" si="7"/>
        <v>-32538</v>
      </c>
      <c r="M30" s="31">
        <f t="shared" si="7"/>
        <v>-24371.6</v>
      </c>
      <c r="N30" s="31">
        <f t="shared" si="7"/>
        <v>-18414</v>
      </c>
      <c r="O30" s="31">
        <f t="shared" si="7"/>
        <v>-501344.8</v>
      </c>
    </row>
    <row r="31" spans="1:26" ht="18.75" customHeight="1">
      <c r="A31" s="27" t="s">
        <v>40</v>
      </c>
      <c r="B31" s="16">
        <f>ROUND((-B9)*$G$3,2)</f>
        <v>-58506.8</v>
      </c>
      <c r="C31" s="16">
        <f aca="true" t="shared" si="8" ref="C31:N31">ROUND((-C9)*$G$3,2)</f>
        <v>-62862.8</v>
      </c>
      <c r="D31" s="16">
        <f t="shared" si="8"/>
        <v>-43709.6</v>
      </c>
      <c r="E31" s="16">
        <f t="shared" si="8"/>
        <v>-9825.2</v>
      </c>
      <c r="F31" s="16">
        <f t="shared" si="8"/>
        <v>-34267.2</v>
      </c>
      <c r="G31" s="16">
        <f t="shared" si="8"/>
        <v>-52694.4</v>
      </c>
      <c r="H31" s="16">
        <f t="shared" si="8"/>
        <v>-8813.2</v>
      </c>
      <c r="I31" s="16">
        <f t="shared" si="8"/>
        <v>-68600.4</v>
      </c>
      <c r="J31" s="16">
        <f t="shared" si="8"/>
        <v>-47898.4</v>
      </c>
      <c r="K31" s="16">
        <f t="shared" si="8"/>
        <v>-38843.2</v>
      </c>
      <c r="L31" s="16">
        <f t="shared" si="8"/>
        <v>-32538</v>
      </c>
      <c r="M31" s="16">
        <f t="shared" si="8"/>
        <v>-24371.6</v>
      </c>
      <c r="N31" s="16">
        <f t="shared" si="8"/>
        <v>-18414</v>
      </c>
      <c r="O31" s="32">
        <f aca="true" t="shared" si="9" ref="O31:O57">SUM(B31:N31)</f>
        <v>-501344.8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-5445.56</v>
      </c>
      <c r="C32" s="31">
        <f aca="true" t="shared" si="10" ref="C32:O32">SUM(C33:C50)</f>
        <v>-4090.62</v>
      </c>
      <c r="D32" s="31">
        <f t="shared" si="10"/>
        <v>653644.92</v>
      </c>
      <c r="E32" s="31">
        <f t="shared" si="10"/>
        <v>-1109.76</v>
      </c>
      <c r="F32" s="31">
        <f t="shared" si="10"/>
        <v>-3651.88</v>
      </c>
      <c r="G32" s="31">
        <f t="shared" si="10"/>
        <v>-5277.8</v>
      </c>
      <c r="H32" s="31">
        <f t="shared" si="10"/>
        <v>-942</v>
      </c>
      <c r="I32" s="31">
        <f t="shared" si="10"/>
        <v>724999.71</v>
      </c>
      <c r="J32" s="31">
        <f t="shared" si="10"/>
        <v>-3548.65</v>
      </c>
      <c r="K32" s="31">
        <f t="shared" si="10"/>
        <v>3667354.5</v>
      </c>
      <c r="L32" s="31">
        <f t="shared" si="10"/>
        <v>3357280.34</v>
      </c>
      <c r="M32" s="31">
        <f t="shared" si="10"/>
        <v>-2348.56</v>
      </c>
      <c r="N32" s="31">
        <f t="shared" si="10"/>
        <v>-1251.7</v>
      </c>
      <c r="O32" s="31">
        <f t="shared" si="10"/>
        <v>8375612.94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0</v>
      </c>
      <c r="C38" s="33">
        <v>0</v>
      </c>
      <c r="D38" s="33">
        <v>1278000</v>
      </c>
      <c r="E38" s="33">
        <v>0</v>
      </c>
      <c r="F38" s="33">
        <v>0</v>
      </c>
      <c r="G38" s="33">
        <v>0</v>
      </c>
      <c r="H38" s="33">
        <v>153000</v>
      </c>
      <c r="I38" s="33">
        <v>1476000</v>
      </c>
      <c r="J38" s="33">
        <v>0</v>
      </c>
      <c r="K38" s="33">
        <v>3672000</v>
      </c>
      <c r="L38" s="33">
        <v>3361500</v>
      </c>
      <c r="M38" s="33">
        <v>0</v>
      </c>
      <c r="N38" s="33">
        <v>0</v>
      </c>
      <c r="O38" s="33">
        <f t="shared" si="9"/>
        <v>9940500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0</v>
      </c>
      <c r="C39" s="33">
        <v>0</v>
      </c>
      <c r="D39" s="33">
        <v>-621000</v>
      </c>
      <c r="E39" s="33">
        <v>0</v>
      </c>
      <c r="F39" s="33">
        <v>0</v>
      </c>
      <c r="G39" s="33">
        <v>0</v>
      </c>
      <c r="H39" s="33">
        <v>-153000</v>
      </c>
      <c r="I39" s="33">
        <v>-747000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-1521000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-5445.56</v>
      </c>
      <c r="C41" s="33">
        <v>-4090.62</v>
      </c>
      <c r="D41" s="33">
        <v>-3355.08</v>
      </c>
      <c r="E41" s="33">
        <v>-1109.76</v>
      </c>
      <c r="F41" s="33">
        <v>-3651.88</v>
      </c>
      <c r="G41" s="33">
        <v>-5277.8</v>
      </c>
      <c r="H41" s="33">
        <v>-942</v>
      </c>
      <c r="I41" s="33">
        <v>-4000.29</v>
      </c>
      <c r="J41" s="33">
        <v>-3548.65</v>
      </c>
      <c r="K41" s="33">
        <v>-4645.5</v>
      </c>
      <c r="L41" s="33">
        <v>-4219.66</v>
      </c>
      <c r="M41" s="33">
        <v>-2348.56</v>
      </c>
      <c r="N41" s="33">
        <v>-1251.7</v>
      </c>
      <c r="O41" s="33">
        <f t="shared" si="9"/>
        <v>-43887.06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76874.98</v>
      </c>
      <c r="C52" s="35">
        <v>55269.99</v>
      </c>
      <c r="D52" s="35">
        <v>13414.26</v>
      </c>
      <c r="E52" s="35">
        <v>14870.35</v>
      </c>
      <c r="F52" s="35">
        <v>27955.36</v>
      </c>
      <c r="G52" s="35">
        <v>60765.73</v>
      </c>
      <c r="H52" s="35">
        <f>1012.68-1136.02</f>
        <v>-123.34000000000003</v>
      </c>
      <c r="I52" s="35">
        <v>26090.11</v>
      </c>
      <c r="J52" s="35">
        <v>19303.8</v>
      </c>
      <c r="K52" s="35">
        <v>22917.92</v>
      </c>
      <c r="L52" s="35">
        <v>38030.5</v>
      </c>
      <c r="M52" s="35">
        <v>29175.05</v>
      </c>
      <c r="N52" s="35">
        <v>14143.71</v>
      </c>
      <c r="O52" s="33">
        <f t="shared" si="9"/>
        <v>398688.42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1378325.1800000002</v>
      </c>
      <c r="C55" s="36">
        <f t="shared" si="12"/>
        <v>996104.2699999999</v>
      </c>
      <c r="D55" s="36">
        <f t="shared" si="12"/>
        <v>1460873.6400000001</v>
      </c>
      <c r="E55" s="36">
        <f t="shared" si="12"/>
        <v>279454.54000000004</v>
      </c>
      <c r="F55" s="36">
        <f t="shared" si="12"/>
        <v>893293.3400000001</v>
      </c>
      <c r="G55" s="36">
        <f t="shared" si="12"/>
        <v>1312256.44</v>
      </c>
      <c r="H55" s="36">
        <f t="shared" si="12"/>
        <v>224608.64000000004</v>
      </c>
      <c r="I55" s="36">
        <f t="shared" si="12"/>
        <v>1683941.8900000001</v>
      </c>
      <c r="J55" s="36">
        <f t="shared" si="12"/>
        <v>846686.7300000001</v>
      </c>
      <c r="K55" s="36">
        <f t="shared" si="12"/>
        <v>4807952.83</v>
      </c>
      <c r="L55" s="36">
        <f t="shared" si="12"/>
        <v>4415569.71</v>
      </c>
      <c r="M55" s="36">
        <f t="shared" si="12"/>
        <v>594244.46</v>
      </c>
      <c r="N55" s="36">
        <f t="shared" si="12"/>
        <v>301367.43</v>
      </c>
      <c r="O55" s="36">
        <f>SUM(B55:N55)</f>
        <v>19194679.1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1378325.19</v>
      </c>
      <c r="C61" s="51">
        <f t="shared" si="13"/>
        <v>996104.27</v>
      </c>
      <c r="D61" s="51">
        <f t="shared" si="13"/>
        <v>1460873.65</v>
      </c>
      <c r="E61" s="51">
        <f t="shared" si="13"/>
        <v>279454.54</v>
      </c>
      <c r="F61" s="51">
        <f t="shared" si="13"/>
        <v>893293.34</v>
      </c>
      <c r="G61" s="51">
        <f t="shared" si="13"/>
        <v>1312256.45</v>
      </c>
      <c r="H61" s="51">
        <f t="shared" si="13"/>
        <v>224608.64</v>
      </c>
      <c r="I61" s="51">
        <f t="shared" si="13"/>
        <v>1683941.89</v>
      </c>
      <c r="J61" s="51">
        <f t="shared" si="13"/>
        <v>846686.73</v>
      </c>
      <c r="K61" s="51">
        <f t="shared" si="13"/>
        <v>4807952.84</v>
      </c>
      <c r="L61" s="51">
        <f t="shared" si="13"/>
        <v>4415569.71</v>
      </c>
      <c r="M61" s="51">
        <f t="shared" si="13"/>
        <v>594244.46</v>
      </c>
      <c r="N61" s="51">
        <f t="shared" si="13"/>
        <v>301367.43</v>
      </c>
      <c r="O61" s="36">
        <f t="shared" si="13"/>
        <v>19194679.14</v>
      </c>
      <c r="Q61"/>
    </row>
    <row r="62" spans="1:18" ht="18.75" customHeight="1">
      <c r="A62" s="26" t="s">
        <v>52</v>
      </c>
      <c r="B62" s="51">
        <v>1123960.55</v>
      </c>
      <c r="C62" s="51">
        <v>707898.57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1831859.12</v>
      </c>
      <c r="P62"/>
      <c r="Q62"/>
      <c r="R62" s="43"/>
    </row>
    <row r="63" spans="1:16" ht="18.75" customHeight="1">
      <c r="A63" s="26" t="s">
        <v>53</v>
      </c>
      <c r="B63" s="51">
        <v>254364.64</v>
      </c>
      <c r="C63" s="51">
        <v>288205.7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542570.3400000001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1460873.65</v>
      </c>
      <c r="E64" s="52">
        <v>0</v>
      </c>
      <c r="F64" s="52">
        <v>0</v>
      </c>
      <c r="G64" s="52">
        <v>0</v>
      </c>
      <c r="H64" s="51">
        <v>224608.64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1685482.29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279454.54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279454.54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893293.34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893293.34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1312256.45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1312256.45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1683941.89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1683941.89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846686.73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846686.73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4807952.84</v>
      </c>
      <c r="L70" s="31">
        <v>4415569.71</v>
      </c>
      <c r="M70" s="52">
        <v>0</v>
      </c>
      <c r="N70" s="52">
        <v>0</v>
      </c>
      <c r="O70" s="36">
        <f t="shared" si="14"/>
        <v>9223522.55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594244.46</v>
      </c>
      <c r="N71" s="52">
        <v>0</v>
      </c>
      <c r="O71" s="36">
        <f t="shared" si="14"/>
        <v>594244.46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301367.43</v>
      </c>
      <c r="O72" s="55">
        <f t="shared" si="14"/>
        <v>301367.43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2022-05-30T21:37:21Z</dcterms:modified>
  <cp:category/>
  <cp:version/>
  <cp:contentType/>
  <cp:contentStatus/>
</cp:coreProperties>
</file>