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<sst xmlns="http://schemas.openxmlformats.org/spreadsheetml/2006/main" count="90" uniqueCount="87">
  <si>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</si>
  <si>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</si>
  <si>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</si>
  <si>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</si>
  <si>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</si>
  <si>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</si>
  <si>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</si>
  <si>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</si>
  <si>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</si>
  <si>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</si>
  <si>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</si>
  <si>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</si>
  <si>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</si>
  <si>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</si>
  <si>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</si>
  <si>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</si>
  <si>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</si>
  <si>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</si>
  <si>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</si>
  <si>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</si>
  <si>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</si>
  <si>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</si>
  <si>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</si>
  <si>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</si>
  <si>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</si>
  <si>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</si>
  <si>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</si>
  <si>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</si>
  <si>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</si>
  <si>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</si>
  <si>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</si>
  <si>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</si>
  <si>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</si>
  <si>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</si>
  <si>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</si>
  <si>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</si>
  <si>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</si>
  <si>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</si>
  <si>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</si>
  <si>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</si>
  <si>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</si>
  <si>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</si>
  <si>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</si>
  <si>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</si>
  <si>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</si>
  <si>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</si>
  <si>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</si>
  <si>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</si>
  <si>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</si>
  <si>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</si>
  <si>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</si>
  <si>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</si>
  <si>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</si>
  <si>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</si>
  <si>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</si>
  <si>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</si>
  <si>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</si>
  <si>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</si>
  <si>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</si>
  <si>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</si>
  <si>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</si>
  <si>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</si>
  <si>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</si>
  <si>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</si>
  <si>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26/05/22 - VENCIMENTO 02/06/22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</si>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</sst>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387491</v>
      </c>
      <c r="C7" s="9">
        <f t="shared" si="0"/>
        <v>278281</v>
      </c>
      <c r="D7" s="9">
        <f t="shared" si="0"/>
        <v>274095</v>
      </c>
      <c r="E7" s="9">
        <f t="shared" si="0"/>
        <v>68110</v>
      </c>
      <c r="F7" s="9">
        <f t="shared" si="0"/>
        <v>238387</v>
      </c>
      <c r="G7" s="9">
        <f t="shared" si="0"/>
        <v>372009</v>
      </c>
      <c r="H7" s="9">
        <f t="shared" si="0"/>
        <v>42472</v>
      </c>
      <c r="I7" s="9">
        <f t="shared" si="0"/>
        <v>293790</v>
      </c>
      <c r="J7" s="9">
        <f t="shared" si="0"/>
        <v>238882</v>
      </c>
      <c r="K7" s="9">
        <f t="shared" si="0"/>
        <v>363118</v>
      </c>
      <c r="L7" s="9">
        <f t="shared" si="0"/>
        <v>270568</v>
      </c>
      <c r="M7" s="9">
        <f t="shared" si="0"/>
        <v>133303</v>
      </c>
      <c r="N7" s="9">
        <f t="shared" si="0"/>
        <v>83492</v>
      </c>
      <c r="O7" s="9">
        <f t="shared" si="0"/>
        <v>3043998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13478</v>
      </c>
      <c r="C8" s="11">
        <f t="shared" si="1"/>
        <v>14566</v>
      </c>
      <c r="D8" s="11">
        <f t="shared" si="1"/>
        <v>10190</v>
      </c>
      <c r="E8" s="11">
        <f t="shared" si="1"/>
        <v>2176</v>
      </c>
      <c r="F8" s="11">
        <f t="shared" si="1"/>
        <v>8102</v>
      </c>
      <c r="G8" s="11">
        <f t="shared" si="1"/>
        <v>12095</v>
      </c>
      <c r="H8" s="11">
        <f t="shared" si="1"/>
        <v>1997</v>
      </c>
      <c r="I8" s="11">
        <f t="shared" si="1"/>
        <v>15965</v>
      </c>
      <c r="J8" s="11">
        <f t="shared" si="1"/>
        <v>11183</v>
      </c>
      <c r="K8" s="11">
        <f t="shared" si="1"/>
        <v>8826</v>
      </c>
      <c r="L8" s="11">
        <f t="shared" si="1"/>
        <v>7239</v>
      </c>
      <c r="M8" s="11">
        <f t="shared" si="1"/>
        <v>5704</v>
      </c>
      <c r="N8" s="11">
        <f t="shared" si="1"/>
        <v>4432</v>
      </c>
      <c r="O8" s="11">
        <f t="shared" si="1"/>
        <v>115953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13478</v>
      </c>
      <c r="C9" s="11">
        <v>14566</v>
      </c>
      <c r="D9" s="11">
        <v>10190</v>
      </c>
      <c r="E9" s="11">
        <v>2176</v>
      </c>
      <c r="F9" s="11">
        <v>8102</v>
      </c>
      <c r="G9" s="11">
        <v>12095</v>
      </c>
      <c r="H9" s="11">
        <v>1997</v>
      </c>
      <c r="I9" s="11">
        <v>15964</v>
      </c>
      <c r="J9" s="11">
        <v>11183</v>
      </c>
      <c r="K9" s="11">
        <v>8813</v>
      </c>
      <c r="L9" s="11">
        <v>7236</v>
      </c>
      <c r="M9" s="11">
        <v>5697</v>
      </c>
      <c r="N9" s="11">
        <v>4418</v>
      </c>
      <c r="O9" s="11">
        <f>SUM(B9:N9)</f>
        <v>115915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3</v>
      </c>
      <c r="M10" s="13">
        <v>7</v>
      </c>
      <c r="N10" s="13">
        <v>14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374013</v>
      </c>
      <c r="C11" s="13">
        <v>263715</v>
      </c>
      <c r="D11" s="13">
        <v>263905</v>
      </c>
      <c r="E11" s="13">
        <v>65934</v>
      </c>
      <c r="F11" s="13">
        <v>230285</v>
      </c>
      <c r="G11" s="13">
        <v>359914</v>
      </c>
      <c r="H11" s="13">
        <v>40475</v>
      </c>
      <c r="I11" s="13">
        <v>277825</v>
      </c>
      <c r="J11" s="13">
        <v>227699</v>
      </c>
      <c r="K11" s="13">
        <v>354292</v>
      </c>
      <c r="L11" s="13">
        <v>263329</v>
      </c>
      <c r="M11" s="13">
        <v>127599</v>
      </c>
      <c r="N11" s="13">
        <v>79060</v>
      </c>
      <c r="O11" s="11">
        <f>SUM(B11:N11)</f>
        <v>2928045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0.2482</v>
      </c>
      <c r="C14" s="17">
        <v>0.2564</v>
      </c>
      <c r="D14" s="17">
        <v>0.2249</v>
      </c>
      <c r="E14" s="17">
        <v>0.3842</v>
      </c>
      <c r="F14" s="17">
        <v>0.2607</v>
      </c>
      <c r="G14" s="17">
        <v>0.2145</v>
      </c>
      <c r="H14" s="17">
        <v>0.288</v>
      </c>
      <c r="I14" s="17">
        <v>0.2546</v>
      </c>
      <c r="J14" s="17">
        <v>0.2561</v>
      </c>
      <c r="K14" s="17">
        <v>0.2421</v>
      </c>
      <c r="L14" s="17">
        <v>0.2756</v>
      </c>
      <c r="M14" s="17">
        <v>0.3181</v>
      </c>
      <c r="N14" s="17">
        <v>0.2873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1.223895838039522</v>
      </c>
      <c r="C16" s="19">
        <v>1.237194841692313</v>
      </c>
      <c r="D16" s="19">
        <v>1.239177149564658</v>
      </c>
      <c r="E16" s="19">
        <v>0.90609081036476</v>
      </c>
      <c r="F16" s="19">
        <v>1.310504142498279</v>
      </c>
      <c r="G16" s="19">
        <v>1.444402809779961</v>
      </c>
      <c r="H16" s="19">
        <v>1.673444753833107</v>
      </c>
      <c r="I16" s="19">
        <v>1.174237949093752</v>
      </c>
      <c r="J16" s="19">
        <v>1.295436412563133</v>
      </c>
      <c r="K16" s="19">
        <v>1.146102813147715</v>
      </c>
      <c r="L16" s="19">
        <v>1.226218748295506</v>
      </c>
      <c r="M16" s="19">
        <v>1.218422321348767</v>
      </c>
      <c r="N16" s="19">
        <v>1.114468250255763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1365042.22</v>
      </c>
      <c r="C18" s="24">
        <f t="shared" si="2"/>
        <v>1002266.4299999998</v>
      </c>
      <c r="D18" s="24">
        <f t="shared" si="2"/>
        <v>858687.7100000001</v>
      </c>
      <c r="E18" s="24">
        <f t="shared" si="2"/>
        <v>272015.87999999995</v>
      </c>
      <c r="F18" s="24">
        <f t="shared" si="2"/>
        <v>912073.18</v>
      </c>
      <c r="G18" s="24">
        <f t="shared" si="2"/>
        <v>1311321.7</v>
      </c>
      <c r="H18" s="24">
        <f t="shared" si="2"/>
        <v>230189.58000000002</v>
      </c>
      <c r="I18" s="24">
        <f t="shared" si="2"/>
        <v>1006259.2899999999</v>
      </c>
      <c r="J18" s="24">
        <f t="shared" si="2"/>
        <v>894559.02</v>
      </c>
      <c r="K18" s="24">
        <f t="shared" si="2"/>
        <v>1159277.55</v>
      </c>
      <c r="L18" s="24">
        <f t="shared" si="2"/>
        <v>1057045.71</v>
      </c>
      <c r="M18" s="24">
        <f t="shared" si="2"/>
        <v>599111.37</v>
      </c>
      <c r="N18" s="24">
        <f t="shared" si="2"/>
        <v>305739.34</v>
      </c>
      <c r="O18" s="24">
        <f t="shared" si="2"/>
        <v>10973588.98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1026928.65</v>
      </c>
      <c r="C19" s="30">
        <f t="shared" si="3"/>
        <v>761877.72</v>
      </c>
      <c r="D19" s="30">
        <f t="shared" si="3"/>
        <v>658129.5</v>
      </c>
      <c r="E19" s="30">
        <f t="shared" si="3"/>
        <v>279380.41</v>
      </c>
      <c r="F19" s="30">
        <f t="shared" si="3"/>
        <v>663454.86</v>
      </c>
      <c r="G19" s="30">
        <f t="shared" si="3"/>
        <v>851863.41</v>
      </c>
      <c r="H19" s="30">
        <f t="shared" si="3"/>
        <v>130580.16</v>
      </c>
      <c r="I19" s="30">
        <f t="shared" si="3"/>
        <v>798668.12</v>
      </c>
      <c r="J19" s="30">
        <f t="shared" si="3"/>
        <v>653175.05</v>
      </c>
      <c r="K19" s="30">
        <f t="shared" si="3"/>
        <v>938514.78</v>
      </c>
      <c r="L19" s="30">
        <f t="shared" si="3"/>
        <v>796227.51</v>
      </c>
      <c r="M19" s="30">
        <f t="shared" si="3"/>
        <v>452683.66</v>
      </c>
      <c r="N19" s="30">
        <f t="shared" si="3"/>
        <v>256103.36</v>
      </c>
      <c r="O19" s="30">
        <f>SUM(B19:N19)</f>
        <v>8267587.19</v>
      </c>
    </row>
    <row r="20" spans="1:23" ht="18.75" customHeight="1">
      <c r="A20" s="26" t="s">
        <v>35</v>
      </c>
      <c r="B20" s="30">
        <f>IF(B16&lt;&gt;0,ROUND((B16-1)*B19,2),0)</f>
        <v>229925.05</v>
      </c>
      <c r="C20" s="30">
        <f aca="true" t="shared" si="4" ref="C20:N20">IF(C16&lt;&gt;0,ROUND((C16-1)*C19,2),0)</f>
        <v>180713.47</v>
      </c>
      <c r="D20" s="30">
        <f t="shared" si="4"/>
        <v>157409.54</v>
      </c>
      <c r="E20" s="30">
        <f t="shared" si="4"/>
        <v>-26236.39</v>
      </c>
      <c r="F20" s="30">
        <f t="shared" si="4"/>
        <v>206005.48</v>
      </c>
      <c r="G20" s="30">
        <f t="shared" si="4"/>
        <v>378570.49</v>
      </c>
      <c r="H20" s="30">
        <f t="shared" si="4"/>
        <v>87938.52</v>
      </c>
      <c r="I20" s="30">
        <f t="shared" si="4"/>
        <v>139158.3</v>
      </c>
      <c r="J20" s="30">
        <f t="shared" si="4"/>
        <v>192971.69</v>
      </c>
      <c r="K20" s="30">
        <f t="shared" si="4"/>
        <v>137119.65</v>
      </c>
      <c r="L20" s="30">
        <f t="shared" si="4"/>
        <v>180121.59</v>
      </c>
      <c r="M20" s="30">
        <f t="shared" si="4"/>
        <v>98876.22</v>
      </c>
      <c r="N20" s="30">
        <f t="shared" si="4"/>
        <v>29315.7</v>
      </c>
      <c r="O20" s="30">
        <f aca="true" t="shared" si="5" ref="O19:O27">SUM(B20:N20)</f>
        <v>1991889.31</v>
      </c>
      <c r="W20" s="62"/>
    </row>
    <row r="21" spans="1:15" ht="18.75" customHeight="1">
      <c r="A21" s="26" t="s">
        <v>36</v>
      </c>
      <c r="B21" s="30">
        <v>50885.49</v>
      </c>
      <c r="C21" s="30">
        <v>34275.85</v>
      </c>
      <c r="D21" s="30">
        <v>20874.29</v>
      </c>
      <c r="E21" s="30">
        <v>9309.48</v>
      </c>
      <c r="F21" s="30">
        <v>25559.26</v>
      </c>
      <c r="G21" s="30">
        <v>40979.87</v>
      </c>
      <c r="H21" s="30">
        <v>4610.1</v>
      </c>
      <c r="I21" s="30">
        <v>29495.48</v>
      </c>
      <c r="J21" s="30">
        <v>29473.34</v>
      </c>
      <c r="K21" s="30">
        <v>44836.06</v>
      </c>
      <c r="L21" s="30">
        <v>42184.04</v>
      </c>
      <c r="M21" s="30">
        <v>19947.9</v>
      </c>
      <c r="N21" s="30">
        <v>10946.08</v>
      </c>
      <c r="O21" s="30">
        <f t="shared" si="5"/>
        <v>363377.24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976.99</v>
      </c>
      <c r="C24" s="30">
        <v>731</v>
      </c>
      <c r="D24" s="30">
        <v>619.61</v>
      </c>
      <c r="E24" s="30">
        <v>197.25</v>
      </c>
      <c r="F24" s="30">
        <v>661.38</v>
      </c>
      <c r="G24" s="30">
        <v>949.14</v>
      </c>
      <c r="H24" s="30">
        <v>164.76</v>
      </c>
      <c r="I24" s="30">
        <v>721.72</v>
      </c>
      <c r="J24" s="30">
        <v>649.78</v>
      </c>
      <c r="K24" s="30">
        <v>835.43</v>
      </c>
      <c r="L24" s="30">
        <v>761.17</v>
      </c>
      <c r="M24" s="30">
        <v>427</v>
      </c>
      <c r="N24" s="30">
        <v>220.44</v>
      </c>
      <c r="O24" s="30">
        <f t="shared" si="5"/>
        <v>7915.67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850.29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588.96</v>
      </c>
      <c r="J25" s="30">
        <v>563.36</v>
      </c>
      <c r="K25" s="30">
        <v>723.7</v>
      </c>
      <c r="L25" s="30">
        <v>642.39</v>
      </c>
      <c r="M25" s="30">
        <v>363.58</v>
      </c>
      <c r="N25" s="30">
        <v>190.51</v>
      </c>
      <c r="O25" s="30">
        <f t="shared" si="5"/>
        <v>6731.55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-64735.85</v>
      </c>
      <c r="C29" s="30">
        <f>+C30+C32+C52+C53+C56-C57</f>
        <v>-68155.21</v>
      </c>
      <c r="D29" s="30">
        <f t="shared" si="6"/>
        <v>-48281.41</v>
      </c>
      <c r="E29" s="30">
        <f t="shared" si="6"/>
        <v>-10671.25</v>
      </c>
      <c r="F29" s="30">
        <f t="shared" si="6"/>
        <v>-39326.490000000005</v>
      </c>
      <c r="G29" s="30">
        <f t="shared" si="6"/>
        <v>-58495.8</v>
      </c>
      <c r="H29" s="30">
        <f t="shared" si="6"/>
        <v>-10817.53</v>
      </c>
      <c r="I29" s="30">
        <f t="shared" si="6"/>
        <v>-74254.8</v>
      </c>
      <c r="J29" s="30">
        <f t="shared" si="6"/>
        <v>-52818.369999999995</v>
      </c>
      <c r="K29" s="30">
        <f t="shared" si="6"/>
        <v>-43422.7</v>
      </c>
      <c r="L29" s="30">
        <f t="shared" si="6"/>
        <v>-36070.97</v>
      </c>
      <c r="M29" s="30">
        <f t="shared" si="6"/>
        <v>-27441.17</v>
      </c>
      <c r="N29" s="30">
        <f t="shared" si="6"/>
        <v>-20665.09</v>
      </c>
      <c r="O29" s="30">
        <f t="shared" si="6"/>
        <v>-555156.64</v>
      </c>
    </row>
    <row r="30" spans="1:15" ht="18.75" customHeight="1">
      <c r="A30" s="26" t="s">
        <v>39</v>
      </c>
      <c r="B30" s="31">
        <f>+B31</f>
        <v>-59303.2</v>
      </c>
      <c r="C30" s="31">
        <f>+C31</f>
        <v>-64090.4</v>
      </c>
      <c r="D30" s="31">
        <f aca="true" t="shared" si="7" ref="D30:O30">+D31</f>
        <v>-44836</v>
      </c>
      <c r="E30" s="31">
        <f t="shared" si="7"/>
        <v>-9574.4</v>
      </c>
      <c r="F30" s="31">
        <f t="shared" si="7"/>
        <v>-35648.8</v>
      </c>
      <c r="G30" s="31">
        <f t="shared" si="7"/>
        <v>-53218</v>
      </c>
      <c r="H30" s="31">
        <f t="shared" si="7"/>
        <v>-8786.8</v>
      </c>
      <c r="I30" s="31">
        <f t="shared" si="7"/>
        <v>-70241.6</v>
      </c>
      <c r="J30" s="31">
        <f t="shared" si="7"/>
        <v>-49205.2</v>
      </c>
      <c r="K30" s="31">
        <f t="shared" si="7"/>
        <v>-38777.2</v>
      </c>
      <c r="L30" s="31">
        <f t="shared" si="7"/>
        <v>-31838.4</v>
      </c>
      <c r="M30" s="31">
        <f t="shared" si="7"/>
        <v>-25066.8</v>
      </c>
      <c r="N30" s="31">
        <f t="shared" si="7"/>
        <v>-19439.2</v>
      </c>
      <c r="O30" s="31">
        <f t="shared" si="7"/>
        <v>-510026</v>
      </c>
    </row>
    <row r="31" spans="1:26" ht="18.75" customHeight="1">
      <c r="A31" s="27" t="s">
        <v>40</v>
      </c>
      <c r="B31" s="16">
        <f>ROUND((-B9)*$G$3,2)</f>
        <v>-59303.2</v>
      </c>
      <c r="C31" s="16">
        <f aca="true" t="shared" si="8" ref="C31:N31">ROUND((-C9)*$G$3,2)</f>
        <v>-64090.4</v>
      </c>
      <c r="D31" s="16">
        <f t="shared" si="8"/>
        <v>-44836</v>
      </c>
      <c r="E31" s="16">
        <f t="shared" si="8"/>
        <v>-9574.4</v>
      </c>
      <c r="F31" s="16">
        <f t="shared" si="8"/>
        <v>-35648.8</v>
      </c>
      <c r="G31" s="16">
        <f t="shared" si="8"/>
        <v>-53218</v>
      </c>
      <c r="H31" s="16">
        <f t="shared" si="8"/>
        <v>-8786.8</v>
      </c>
      <c r="I31" s="16">
        <f t="shared" si="8"/>
        <v>-70241.6</v>
      </c>
      <c r="J31" s="16">
        <f t="shared" si="8"/>
        <v>-49205.2</v>
      </c>
      <c r="K31" s="16">
        <f t="shared" si="8"/>
        <v>-38777.2</v>
      </c>
      <c r="L31" s="16">
        <f t="shared" si="8"/>
        <v>-31838.4</v>
      </c>
      <c r="M31" s="16">
        <f t="shared" si="8"/>
        <v>-25066.8</v>
      </c>
      <c r="N31" s="16">
        <f t="shared" si="8"/>
        <v>-19439.2</v>
      </c>
      <c r="O31" s="32">
        <f aca="true" t="shared" si="9" ref="O31:O57">SUM(B31:N31)</f>
        <v>-510026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SUM(B33:B41)</f>
        <v>-5432.65</v>
      </c>
      <c r="C32" s="31">
        <f aca="true" t="shared" si="10" ref="C32:O32">SUM(C33:C41)</f>
        <v>-4064.81</v>
      </c>
      <c r="D32" s="31">
        <f t="shared" si="10"/>
        <v>-3445.41</v>
      </c>
      <c r="E32" s="31">
        <f t="shared" si="10"/>
        <v>-1096.85</v>
      </c>
      <c r="F32" s="31">
        <f t="shared" si="10"/>
        <v>-3677.69</v>
      </c>
      <c r="G32" s="31">
        <f t="shared" si="10"/>
        <v>-5277.8</v>
      </c>
      <c r="H32" s="31">
        <f t="shared" si="10"/>
        <v>-916.2</v>
      </c>
      <c r="I32" s="31">
        <f t="shared" si="10"/>
        <v>-4013.2</v>
      </c>
      <c r="J32" s="31">
        <f t="shared" si="10"/>
        <v>-3613.17</v>
      </c>
      <c r="K32" s="31">
        <f t="shared" si="10"/>
        <v>-4645.5</v>
      </c>
      <c r="L32" s="31">
        <f t="shared" si="10"/>
        <v>-4232.57</v>
      </c>
      <c r="M32" s="31">
        <f t="shared" si="10"/>
        <v>-2374.37</v>
      </c>
      <c r="N32" s="31">
        <f t="shared" si="10"/>
        <v>-1225.89</v>
      </c>
      <c r="O32" s="31">
        <f t="shared" si="10"/>
        <v>-44016.11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5067000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-5067000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-5432.65</v>
      </c>
      <c r="C41" s="33">
        <v>-4064.81</v>
      </c>
      <c r="D41" s="33">
        <v>-3445.41</v>
      </c>
      <c r="E41" s="33">
        <v>-1096.85</v>
      </c>
      <c r="F41" s="33">
        <v>-3677.69</v>
      </c>
      <c r="G41" s="33">
        <v>-5277.8</v>
      </c>
      <c r="H41" s="33">
        <v>-916.2</v>
      </c>
      <c r="I41" s="33">
        <v>-4013.2</v>
      </c>
      <c r="J41" s="33">
        <v>-3613.17</v>
      </c>
      <c r="K41" s="33">
        <v>-4645.5</v>
      </c>
      <c r="L41" s="33">
        <v>-4232.57</v>
      </c>
      <c r="M41" s="33">
        <v>-2374.37</v>
      </c>
      <c r="N41" s="33">
        <v>-1225.89</v>
      </c>
      <c r="O41" s="33">
        <f t="shared" si="9"/>
        <v>-44016.11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-1114.53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-1114.53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1300306.3699999999</v>
      </c>
      <c r="C55" s="36">
        <f t="shared" si="12"/>
        <v>934111.2199999999</v>
      </c>
      <c r="D55" s="36">
        <f t="shared" si="12"/>
        <v>810406.3</v>
      </c>
      <c r="E55" s="36">
        <f t="shared" si="12"/>
        <v>261344.62999999995</v>
      </c>
      <c r="F55" s="36">
        <f t="shared" si="12"/>
        <v>872746.6900000001</v>
      </c>
      <c r="G55" s="36">
        <f t="shared" si="12"/>
        <v>1252825.9</v>
      </c>
      <c r="H55" s="36">
        <f t="shared" si="12"/>
        <v>219372.05000000002</v>
      </c>
      <c r="I55" s="36">
        <f t="shared" si="12"/>
        <v>932004.4899999999</v>
      </c>
      <c r="J55" s="36">
        <f t="shared" si="12"/>
        <v>841740.65</v>
      </c>
      <c r="K55" s="36">
        <f t="shared" si="12"/>
        <v>1115854.85</v>
      </c>
      <c r="L55" s="36">
        <f t="shared" si="12"/>
        <v>1020974.74</v>
      </c>
      <c r="M55" s="36">
        <f t="shared" si="12"/>
        <v>571670.2</v>
      </c>
      <c r="N55" s="36">
        <f t="shared" si="12"/>
        <v>285074.25</v>
      </c>
      <c r="O55" s="36">
        <f>SUM(B55:N55)</f>
        <v>10418432.34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1300306.37</v>
      </c>
      <c r="C61" s="51">
        <f t="shared" si="13"/>
        <v>934111.22</v>
      </c>
      <c r="D61" s="51">
        <f t="shared" si="13"/>
        <v>810406.3</v>
      </c>
      <c r="E61" s="51">
        <f t="shared" si="13"/>
        <v>261344.63</v>
      </c>
      <c r="F61" s="51">
        <f t="shared" si="13"/>
        <v>872746.69</v>
      </c>
      <c r="G61" s="51">
        <f t="shared" si="13"/>
        <v>1252825.91</v>
      </c>
      <c r="H61" s="51">
        <f t="shared" si="13"/>
        <v>219372.06</v>
      </c>
      <c r="I61" s="51">
        <f t="shared" si="13"/>
        <v>932004.48</v>
      </c>
      <c r="J61" s="51">
        <f t="shared" si="13"/>
        <v>841740.65</v>
      </c>
      <c r="K61" s="51">
        <f t="shared" si="13"/>
        <v>1115854.85</v>
      </c>
      <c r="L61" s="51">
        <f t="shared" si="13"/>
        <v>1020974.74</v>
      </c>
      <c r="M61" s="51">
        <f t="shared" si="13"/>
        <v>571670.2</v>
      </c>
      <c r="N61" s="51">
        <f t="shared" si="13"/>
        <v>285074.25</v>
      </c>
      <c r="O61" s="36">
        <f t="shared" si="13"/>
        <v>10418432.35</v>
      </c>
      <c r="Q61"/>
    </row>
    <row r="62" spans="1:18" ht="18.75" customHeight="1">
      <c r="A62" s="26" t="s">
        <v>52</v>
      </c>
      <c r="B62" s="51">
        <v>1060905.75</v>
      </c>
      <c r="C62" s="51">
        <v>664224.46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1725130.21</v>
      </c>
      <c r="P62"/>
      <c r="Q62"/>
      <c r="R62" s="43"/>
    </row>
    <row r="63" spans="1:16" ht="18.75" customHeight="1">
      <c r="A63" s="26" t="s">
        <v>53</v>
      </c>
      <c r="B63" s="51">
        <v>239400.62</v>
      </c>
      <c r="C63" s="51">
        <v>269886.76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509287.38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810406.3</v>
      </c>
      <c r="E64" s="52">
        <v>0</v>
      </c>
      <c r="F64" s="52">
        <v>0</v>
      </c>
      <c r="G64" s="52">
        <v>0</v>
      </c>
      <c r="H64" s="51">
        <v>219372.06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1029778.3600000001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261344.63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261344.63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872746.69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872746.69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1252825.91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1252825.91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932004.48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932004.48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841740.65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841740.65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1115854.85</v>
      </c>
      <c r="L70" s="31">
        <v>1020974.74</v>
      </c>
      <c r="M70" s="52">
        <v>0</v>
      </c>
      <c r="N70" s="52">
        <v>0</v>
      </c>
      <c r="O70" s="36">
        <f t="shared" si="14"/>
        <v>2136829.59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571670.2</v>
      </c>
      <c r="N71" s="52">
        <v>0</v>
      </c>
      <c r="O71" s="36">
        <f t="shared" si="14"/>
        <v>571670.2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285074.25</v>
      </c>
      <c r="O72" s="55">
        <f t="shared" si="14"/>
        <v>285074.25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2022-06-01T14:58:33Z</dcterms:modified>
  <cp:category/>
  <cp:version/>
  <cp:contentType/>
  <cp:contentStatus/>
</cp:coreProperties>
</file>