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<sst xmlns="http://schemas.openxmlformats.org/spreadsheetml/2006/main" count="90" uniqueCount="87">
  <si>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</si>
  <si>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</si>
  <si>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</si>
  <si>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</si>
  <si>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</si>
  <si>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</si>
  <si>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</si>
  <si>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</si>
  <si>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</si>
  <si>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</si>
  <si>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</si>
  <si>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</si>
  <si>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</si>
  <si>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</si>
  <si>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</si>
  <si>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</si>
  <si>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</si>
  <si>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</si>
  <si>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</si>
  <si>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</si>
  <si>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</si>
  <si>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</si>
  <si>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</si>
  <si>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</si>
  <si>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</si>
  <si>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</si>
  <si>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</si>
  <si>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</si>
  <si>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</si>
  <si>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</si>
  <si>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</si>
  <si>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</si>
  <si>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</si>
  <si>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</si>
  <si>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</si>
  <si>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</si>
  <si>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</si>
  <si>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</si>
  <si>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</si>
  <si>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</si>
  <si>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</si>
  <si>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</si>
  <si>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</si>
  <si>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</si>
  <si>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</si>
  <si>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</si>
  <si>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</si>
  <si>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</si>
  <si>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</si>
  <si>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</si>
  <si>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</si>
  <si>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</si>
  <si>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</si>
  <si>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</si>
  <si>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</si>
  <si>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</si>
  <si>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</si>
  <si>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</si>
  <si>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</si>
  <si>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</si>
  <si>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</si>
  <si>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</si>
  <si>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</si>
  <si>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</si>
  <si>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28/05/22 - VENCIMENTO 03/06/22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</si>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</sst>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264128</v>
      </c>
      <c r="C7" s="9">
        <f t="shared" si="0"/>
        <v>183027</v>
      </c>
      <c r="D7" s="9">
        <f t="shared" si="0"/>
        <v>199781</v>
      </c>
      <c r="E7" s="9">
        <f t="shared" si="0"/>
        <v>45430</v>
      </c>
      <c r="F7" s="9">
        <f t="shared" si="0"/>
        <v>156398</v>
      </c>
      <c r="G7" s="9">
        <f t="shared" si="0"/>
        <v>227571</v>
      </c>
      <c r="H7" s="9">
        <f t="shared" si="0"/>
        <v>27587</v>
      </c>
      <c r="I7" s="9">
        <f t="shared" si="0"/>
        <v>178923</v>
      </c>
      <c r="J7" s="9">
        <f t="shared" si="0"/>
        <v>158077</v>
      </c>
      <c r="K7" s="9">
        <f t="shared" si="0"/>
        <v>238241</v>
      </c>
      <c r="L7" s="9">
        <f t="shared" si="0"/>
        <v>179987</v>
      </c>
      <c r="M7" s="9">
        <f t="shared" si="0"/>
        <v>76030</v>
      </c>
      <c r="N7" s="9">
        <f t="shared" si="0"/>
        <v>48203</v>
      </c>
      <c r="O7" s="9">
        <f t="shared" si="0"/>
        <v>1983383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13444</v>
      </c>
      <c r="C8" s="11">
        <f t="shared" si="1"/>
        <v>14051</v>
      </c>
      <c r="D8" s="11">
        <f t="shared" si="1"/>
        <v>10820</v>
      </c>
      <c r="E8" s="11">
        <f t="shared" si="1"/>
        <v>2119</v>
      </c>
      <c r="F8" s="11">
        <f t="shared" si="1"/>
        <v>7944</v>
      </c>
      <c r="G8" s="11">
        <f t="shared" si="1"/>
        <v>10839</v>
      </c>
      <c r="H8" s="11">
        <f t="shared" si="1"/>
        <v>1702</v>
      </c>
      <c r="I8" s="11">
        <f t="shared" si="1"/>
        <v>13641</v>
      </c>
      <c r="J8" s="11">
        <f t="shared" si="1"/>
        <v>10157</v>
      </c>
      <c r="K8" s="11">
        <f t="shared" si="1"/>
        <v>8765</v>
      </c>
      <c r="L8" s="11">
        <f t="shared" si="1"/>
        <v>6864</v>
      </c>
      <c r="M8" s="11">
        <f t="shared" si="1"/>
        <v>4215</v>
      </c>
      <c r="N8" s="11">
        <f t="shared" si="1"/>
        <v>3273</v>
      </c>
      <c r="O8" s="11">
        <f t="shared" si="1"/>
        <v>107834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13444</v>
      </c>
      <c r="C9" s="11">
        <v>14051</v>
      </c>
      <c r="D9" s="11">
        <v>10820</v>
      </c>
      <c r="E9" s="11">
        <v>2119</v>
      </c>
      <c r="F9" s="11">
        <v>7944</v>
      </c>
      <c r="G9" s="11">
        <v>10839</v>
      </c>
      <c r="H9" s="11">
        <v>1702</v>
      </c>
      <c r="I9" s="11">
        <v>13639</v>
      </c>
      <c r="J9" s="11">
        <v>10157</v>
      </c>
      <c r="K9" s="11">
        <v>8760</v>
      </c>
      <c r="L9" s="11">
        <v>6864</v>
      </c>
      <c r="M9" s="11">
        <v>4213</v>
      </c>
      <c r="N9" s="11">
        <v>3266</v>
      </c>
      <c r="O9" s="11">
        <f>SUM(B9:N9)</f>
        <v>107818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5</v>
      </c>
      <c r="L10" s="13">
        <v>0</v>
      </c>
      <c r="M10" s="13">
        <v>2</v>
      </c>
      <c r="N10" s="13">
        <v>7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250684</v>
      </c>
      <c r="C11" s="13">
        <v>168976</v>
      </c>
      <c r="D11" s="13">
        <v>188961</v>
      </c>
      <c r="E11" s="13">
        <v>43311</v>
      </c>
      <c r="F11" s="13">
        <v>148454</v>
      </c>
      <c r="G11" s="13">
        <v>216732</v>
      </c>
      <c r="H11" s="13">
        <v>25885</v>
      </c>
      <c r="I11" s="13">
        <v>165282</v>
      </c>
      <c r="J11" s="13">
        <v>147920</v>
      </c>
      <c r="K11" s="13">
        <v>229476</v>
      </c>
      <c r="L11" s="13">
        <v>173123</v>
      </c>
      <c r="M11" s="13">
        <v>71815</v>
      </c>
      <c r="N11" s="13">
        <v>44930</v>
      </c>
      <c r="O11" s="11">
        <f>SUM(B11:N11)</f>
        <v>1875549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2.7868</v>
      </c>
      <c r="C13" s="17">
        <v>2.8789</v>
      </c>
      <c r="D13" s="17">
        <v>2.5248</v>
      </c>
      <c r="E13" s="17">
        <v>4.3133</v>
      </c>
      <c r="F13" s="17">
        <v>2.9265</v>
      </c>
      <c r="G13" s="17">
        <v>2.4079</v>
      </c>
      <c r="H13" s="17">
        <v>3.2329</v>
      </c>
      <c r="I13" s="17">
        <v>2.8586</v>
      </c>
      <c r="J13" s="17">
        <v>2.8752</v>
      </c>
      <c r="K13" s="17">
        <v>2.7178</v>
      </c>
      <c r="L13" s="17">
        <v>3.0945</v>
      </c>
      <c r="M13" s="17">
        <v>3.5709</v>
      </c>
      <c r="N13" s="17">
        <v>3.2255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1.222652184779478</v>
      </c>
      <c r="C16" s="19">
        <v>1.256023472211968</v>
      </c>
      <c r="D16" s="19">
        <v>1.281202045888344</v>
      </c>
      <c r="E16" s="19">
        <v>0.917019275046235</v>
      </c>
      <c r="F16" s="19">
        <v>1.300703933465857</v>
      </c>
      <c r="G16" s="19">
        <v>1.45264068597794</v>
      </c>
      <c r="H16" s="19">
        <v>1.699959974162929</v>
      </c>
      <c r="I16" s="19">
        <v>1.191701761925795</v>
      </c>
      <c r="J16" s="19">
        <v>1.255359229586183</v>
      </c>
      <c r="K16" s="19">
        <v>1.172927675121856</v>
      </c>
      <c r="L16" s="19">
        <v>1.237514764756973</v>
      </c>
      <c r="M16" s="19">
        <v>1.234285731134878</v>
      </c>
      <c r="N16" s="19">
        <v>1.138009753757555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O18">SUM(B19:B27)</f>
        <v>1006631.01</v>
      </c>
      <c r="C18" s="24">
        <f t="shared" si="2"/>
        <v>723531.69</v>
      </c>
      <c r="D18" s="24">
        <f t="shared" si="2"/>
        <v>691881.52</v>
      </c>
      <c r="E18" s="24">
        <f t="shared" si="2"/>
        <v>198944.12</v>
      </c>
      <c r="F18" s="24">
        <f t="shared" si="2"/>
        <v>634844.8</v>
      </c>
      <c r="G18" s="24">
        <f t="shared" si="2"/>
        <v>874527.66</v>
      </c>
      <c r="H18" s="24">
        <f t="shared" si="2"/>
        <v>163468.36</v>
      </c>
      <c r="I18" s="24">
        <f t="shared" si="2"/>
        <v>682205.75</v>
      </c>
      <c r="J18" s="24">
        <f t="shared" si="2"/>
        <v>617328.98</v>
      </c>
      <c r="K18" s="24">
        <f t="shared" si="2"/>
        <v>838440.4400000001</v>
      </c>
      <c r="L18" s="24">
        <f t="shared" si="2"/>
        <v>767521.0000000001</v>
      </c>
      <c r="M18" s="24">
        <f t="shared" si="2"/>
        <v>382947.0800000001</v>
      </c>
      <c r="N18" s="24">
        <f t="shared" si="2"/>
        <v>196627.23</v>
      </c>
      <c r="O18" s="24">
        <f t="shared" si="2"/>
        <v>7778899.639999999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736071.91</v>
      </c>
      <c r="C19" s="30">
        <f t="shared" si="3"/>
        <v>526916.43</v>
      </c>
      <c r="D19" s="30">
        <f t="shared" si="3"/>
        <v>504407.07</v>
      </c>
      <c r="E19" s="30">
        <f t="shared" si="3"/>
        <v>195953.22</v>
      </c>
      <c r="F19" s="30">
        <f t="shared" si="3"/>
        <v>457698.75</v>
      </c>
      <c r="G19" s="30">
        <f t="shared" si="3"/>
        <v>547968.21</v>
      </c>
      <c r="H19" s="30">
        <f t="shared" si="3"/>
        <v>89186.01</v>
      </c>
      <c r="I19" s="30">
        <f t="shared" si="3"/>
        <v>511469.29</v>
      </c>
      <c r="J19" s="30">
        <f t="shared" si="3"/>
        <v>454502.99</v>
      </c>
      <c r="K19" s="30">
        <f t="shared" si="3"/>
        <v>647491.39</v>
      </c>
      <c r="L19" s="30">
        <f t="shared" si="3"/>
        <v>556969.77</v>
      </c>
      <c r="M19" s="30">
        <f t="shared" si="3"/>
        <v>271495.53</v>
      </c>
      <c r="N19" s="30">
        <f t="shared" si="3"/>
        <v>155478.78</v>
      </c>
      <c r="O19" s="30">
        <f>SUM(B19:N19)</f>
        <v>5655609.35</v>
      </c>
    </row>
    <row r="20" spans="1:23" ht="18.75" customHeight="1">
      <c r="A20" s="26" t="s">
        <v>35</v>
      </c>
      <c r="B20" s="30">
        <f>IF(B16&lt;&gt;0,ROUND((B16-1)*B19,2),0)</f>
        <v>163888.02</v>
      </c>
      <c r="C20" s="30">
        <f aca="true" t="shared" si="4" ref="C20:N20">IF(C16&lt;&gt;0,ROUND((C16-1)*C19,2),0)</f>
        <v>134902.97</v>
      </c>
      <c r="D20" s="30">
        <f t="shared" si="4"/>
        <v>141840.3</v>
      </c>
      <c r="E20" s="30">
        <f t="shared" si="4"/>
        <v>-16260.34</v>
      </c>
      <c r="F20" s="30">
        <f t="shared" si="4"/>
        <v>137631.81</v>
      </c>
      <c r="G20" s="30">
        <f t="shared" si="4"/>
        <v>248032.71</v>
      </c>
      <c r="H20" s="30">
        <f t="shared" si="4"/>
        <v>62426.64</v>
      </c>
      <c r="I20" s="30">
        <f t="shared" si="4"/>
        <v>98049.56</v>
      </c>
      <c r="J20" s="30">
        <f t="shared" si="4"/>
        <v>116061.53</v>
      </c>
      <c r="K20" s="30">
        <f t="shared" si="4"/>
        <v>111969.18</v>
      </c>
      <c r="L20" s="30">
        <f t="shared" si="4"/>
        <v>132288.54</v>
      </c>
      <c r="M20" s="30">
        <f t="shared" si="4"/>
        <v>63607.53</v>
      </c>
      <c r="N20" s="30">
        <f t="shared" si="4"/>
        <v>21457.59</v>
      </c>
      <c r="O20" s="30">
        <f aca="true" t="shared" si="5" ref="O19:O27">SUM(B20:N20)</f>
        <v>1415896.04</v>
      </c>
      <c r="W20" s="62"/>
    </row>
    <row r="21" spans="1:15" ht="18.75" customHeight="1">
      <c r="A21" s="26" t="s">
        <v>36</v>
      </c>
      <c r="B21" s="30">
        <v>44490.11</v>
      </c>
      <c r="C21" s="30">
        <v>34004.71</v>
      </c>
      <c r="D21" s="30">
        <v>22056.83</v>
      </c>
      <c r="E21" s="30">
        <v>8785.04</v>
      </c>
      <c r="F21" s="30">
        <v>21799.95</v>
      </c>
      <c r="G21" s="30">
        <v>35379.82</v>
      </c>
      <c r="H21" s="30">
        <v>4273.07</v>
      </c>
      <c r="I21" s="30">
        <v>30569.33</v>
      </c>
      <c r="J21" s="30">
        <v>26745.46</v>
      </c>
      <c r="K21" s="30">
        <v>36975.3</v>
      </c>
      <c r="L21" s="30">
        <v>36573.8</v>
      </c>
      <c r="M21" s="30">
        <v>17960.81</v>
      </c>
      <c r="N21" s="30">
        <v>9463.28</v>
      </c>
      <c r="O21" s="30">
        <f t="shared" si="5"/>
        <v>329077.51000000007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-8968.8</v>
      </c>
      <c r="E23" s="30">
        <v>0</v>
      </c>
      <c r="F23" s="30">
        <v>-10884.14</v>
      </c>
      <c r="G23" s="30">
        <v>0</v>
      </c>
      <c r="H23" s="30">
        <v>-2398.92</v>
      </c>
      <c r="I23" s="30">
        <v>0</v>
      </c>
      <c r="J23" s="30">
        <v>-6636.6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-28888.46</v>
      </c>
    </row>
    <row r="24" spans="1:26" ht="18.75" customHeight="1">
      <c r="A24" s="26" t="s">
        <v>67</v>
      </c>
      <c r="B24" s="30">
        <v>1113.9</v>
      </c>
      <c r="C24" s="30">
        <v>821.5</v>
      </c>
      <c r="D24" s="30">
        <v>777.41</v>
      </c>
      <c r="E24" s="30">
        <v>222.78</v>
      </c>
      <c r="F24" s="30">
        <v>714.75</v>
      </c>
      <c r="G24" s="30">
        <v>979.31</v>
      </c>
      <c r="H24" s="30">
        <v>183.33</v>
      </c>
      <c r="I24" s="30">
        <v>754.2</v>
      </c>
      <c r="J24" s="30">
        <v>696.19</v>
      </c>
      <c r="K24" s="30">
        <v>939.86</v>
      </c>
      <c r="L24" s="30">
        <v>856.31</v>
      </c>
      <c r="M24" s="30">
        <v>417.71</v>
      </c>
      <c r="N24" s="30">
        <v>225.14</v>
      </c>
      <c r="O24" s="30">
        <f t="shared" si="5"/>
        <v>8702.389999999998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850.29</v>
      </c>
      <c r="C25" s="30">
        <v>633.07</v>
      </c>
      <c r="D25" s="30">
        <v>555.23</v>
      </c>
      <c r="E25" s="30">
        <v>169.59</v>
      </c>
      <c r="F25" s="30">
        <v>558.72</v>
      </c>
      <c r="G25" s="30">
        <v>752.76</v>
      </c>
      <c r="H25" s="30">
        <v>139.39</v>
      </c>
      <c r="I25" s="30">
        <v>588.92</v>
      </c>
      <c r="J25" s="30">
        <v>563.36</v>
      </c>
      <c r="K25" s="30">
        <v>723.7</v>
      </c>
      <c r="L25" s="30">
        <v>642.39</v>
      </c>
      <c r="M25" s="30">
        <v>363.58</v>
      </c>
      <c r="N25" s="30">
        <v>190.51</v>
      </c>
      <c r="O25" s="30">
        <f t="shared" si="5"/>
        <v>6731.51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65.03</v>
      </c>
      <c r="I26" s="30">
        <v>273.14</v>
      </c>
      <c r="J26" s="30">
        <v>262.84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3134.0200000000004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56361.22</v>
      </c>
      <c r="C27" s="30">
        <v>22498.8</v>
      </c>
      <c r="D27" s="30">
        <v>29225</v>
      </c>
      <c r="E27" s="30">
        <v>8265.28</v>
      </c>
      <c r="F27" s="30">
        <v>25334.86</v>
      </c>
      <c r="G27" s="30">
        <v>39334.25</v>
      </c>
      <c r="H27" s="30">
        <v>7864.38</v>
      </c>
      <c r="I27" s="30">
        <v>38771.88</v>
      </c>
      <c r="J27" s="30">
        <v>23403.78</v>
      </c>
      <c r="K27" s="30">
        <v>38278.83</v>
      </c>
      <c r="L27" s="30">
        <v>38161.07</v>
      </c>
      <c r="M27" s="30">
        <v>27202.86</v>
      </c>
      <c r="N27" s="30">
        <v>7993.62</v>
      </c>
      <c r="O27" s="30">
        <f t="shared" si="5"/>
        <v>362695.83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-767347.6</v>
      </c>
      <c r="C29" s="30">
        <f>+C30+C32+C52+C53+C56-C57</f>
        <v>-570392.48</v>
      </c>
      <c r="D29" s="30">
        <f t="shared" si="6"/>
        <v>-465930.9</v>
      </c>
      <c r="E29" s="30">
        <f t="shared" si="6"/>
        <v>-10562.4</v>
      </c>
      <c r="F29" s="30">
        <f t="shared" si="6"/>
        <v>-38928.08</v>
      </c>
      <c r="G29" s="30">
        <f t="shared" si="6"/>
        <v>-53137.159999999996</v>
      </c>
      <c r="H29" s="30">
        <f t="shared" si="6"/>
        <v>-117286.25</v>
      </c>
      <c r="I29" s="30">
        <f t="shared" si="6"/>
        <v>-559205.45</v>
      </c>
      <c r="J29" s="30">
        <f t="shared" si="6"/>
        <v>-48562.05</v>
      </c>
      <c r="K29" s="30">
        <f t="shared" si="6"/>
        <v>-655770.19</v>
      </c>
      <c r="L29" s="30">
        <f t="shared" si="6"/>
        <v>-610963.24</v>
      </c>
      <c r="M29" s="30">
        <f t="shared" si="6"/>
        <v>-20859.95</v>
      </c>
      <c r="N29" s="30">
        <f t="shared" si="6"/>
        <v>-15622.1</v>
      </c>
      <c r="O29" s="30">
        <f t="shared" si="6"/>
        <v>-3934567.85</v>
      </c>
    </row>
    <row r="30" spans="1:15" ht="18.75" customHeight="1">
      <c r="A30" s="26" t="s">
        <v>39</v>
      </c>
      <c r="B30" s="31">
        <f>+B31</f>
        <v>-59153.6</v>
      </c>
      <c r="C30" s="31">
        <f>+C31</f>
        <v>-61824.4</v>
      </c>
      <c r="D30" s="31">
        <f aca="true" t="shared" si="7" ref="D30:O30">+D31</f>
        <v>-47608</v>
      </c>
      <c r="E30" s="31">
        <f t="shared" si="7"/>
        <v>-9323.6</v>
      </c>
      <c r="F30" s="31">
        <f t="shared" si="7"/>
        <v>-34953.6</v>
      </c>
      <c r="G30" s="31">
        <f t="shared" si="7"/>
        <v>-47691.6</v>
      </c>
      <c r="H30" s="31">
        <f t="shared" si="7"/>
        <v>-7488.8</v>
      </c>
      <c r="I30" s="31">
        <f t="shared" si="7"/>
        <v>-60011.6</v>
      </c>
      <c r="J30" s="31">
        <f t="shared" si="7"/>
        <v>-44690.8</v>
      </c>
      <c r="K30" s="31">
        <f t="shared" si="7"/>
        <v>-38544</v>
      </c>
      <c r="L30" s="31">
        <f t="shared" si="7"/>
        <v>-30201.6</v>
      </c>
      <c r="M30" s="31">
        <f t="shared" si="7"/>
        <v>-18537.2</v>
      </c>
      <c r="N30" s="31">
        <f t="shared" si="7"/>
        <v>-14370.4</v>
      </c>
      <c r="O30" s="31">
        <f t="shared" si="7"/>
        <v>-474399.2</v>
      </c>
    </row>
    <row r="31" spans="1:26" ht="18.75" customHeight="1">
      <c r="A31" s="27" t="s">
        <v>40</v>
      </c>
      <c r="B31" s="16">
        <f>ROUND((-B9)*$G$3,2)</f>
        <v>-59153.6</v>
      </c>
      <c r="C31" s="16">
        <f aca="true" t="shared" si="8" ref="C31:N31">ROUND((-C9)*$G$3,2)</f>
        <v>-61824.4</v>
      </c>
      <c r="D31" s="16">
        <f t="shared" si="8"/>
        <v>-47608</v>
      </c>
      <c r="E31" s="16">
        <f t="shared" si="8"/>
        <v>-9323.6</v>
      </c>
      <c r="F31" s="16">
        <f t="shared" si="8"/>
        <v>-34953.6</v>
      </c>
      <c r="G31" s="16">
        <f t="shared" si="8"/>
        <v>-47691.6</v>
      </c>
      <c r="H31" s="16">
        <f t="shared" si="8"/>
        <v>-7488.8</v>
      </c>
      <c r="I31" s="16">
        <f t="shared" si="8"/>
        <v>-60011.6</v>
      </c>
      <c r="J31" s="16">
        <f t="shared" si="8"/>
        <v>-44690.8</v>
      </c>
      <c r="K31" s="16">
        <f t="shared" si="8"/>
        <v>-38544</v>
      </c>
      <c r="L31" s="16">
        <f t="shared" si="8"/>
        <v>-30201.6</v>
      </c>
      <c r="M31" s="16">
        <f t="shared" si="8"/>
        <v>-18537.2</v>
      </c>
      <c r="N31" s="16">
        <f t="shared" si="8"/>
        <v>-14370.4</v>
      </c>
      <c r="O31" s="32">
        <f aca="true" t="shared" si="9" ref="O31:O57">SUM(B31:N31)</f>
        <v>-474399.2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-708194</v>
      </c>
      <c r="C32" s="31">
        <f aca="true" t="shared" si="10" ref="C32:O32">SUM(C33:C50)</f>
        <v>-508568.08</v>
      </c>
      <c r="D32" s="31">
        <f t="shared" si="10"/>
        <v>-418322.9</v>
      </c>
      <c r="E32" s="31">
        <f t="shared" si="10"/>
        <v>-1238.8</v>
      </c>
      <c r="F32" s="31">
        <f t="shared" si="10"/>
        <v>-3974.48</v>
      </c>
      <c r="G32" s="31">
        <f t="shared" si="10"/>
        <v>-5445.56</v>
      </c>
      <c r="H32" s="31">
        <f t="shared" si="10"/>
        <v>-109019.43</v>
      </c>
      <c r="I32" s="31">
        <f t="shared" si="10"/>
        <v>-499193.85</v>
      </c>
      <c r="J32" s="31">
        <f t="shared" si="10"/>
        <v>-3871.25</v>
      </c>
      <c r="K32" s="31">
        <f t="shared" si="10"/>
        <v>-617226.19</v>
      </c>
      <c r="L32" s="31">
        <f t="shared" si="10"/>
        <v>-580761.64</v>
      </c>
      <c r="M32" s="31">
        <f t="shared" si="10"/>
        <v>-2322.75</v>
      </c>
      <c r="N32" s="31">
        <f t="shared" si="10"/>
        <v>-1251.7</v>
      </c>
      <c r="O32" s="31">
        <f t="shared" si="10"/>
        <v>-3459390.63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-702000</v>
      </c>
      <c r="C39" s="33">
        <v>-504000</v>
      </c>
      <c r="D39" s="33">
        <v>-414000</v>
      </c>
      <c r="E39" s="33">
        <v>0</v>
      </c>
      <c r="F39" s="33">
        <v>0</v>
      </c>
      <c r="G39" s="33">
        <v>0</v>
      </c>
      <c r="H39" s="33">
        <v>-108000</v>
      </c>
      <c r="I39" s="33">
        <v>-495000</v>
      </c>
      <c r="J39" s="33">
        <v>0</v>
      </c>
      <c r="K39" s="33">
        <v>-612000</v>
      </c>
      <c r="L39" s="33">
        <v>-576000</v>
      </c>
      <c r="M39" s="33">
        <v>0</v>
      </c>
      <c r="N39" s="33">
        <v>0</v>
      </c>
      <c r="O39" s="33">
        <f t="shared" si="9"/>
        <v>-3411000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-6194</v>
      </c>
      <c r="C41" s="33">
        <v>-4568.08</v>
      </c>
      <c r="D41" s="33">
        <v>-4322.9</v>
      </c>
      <c r="E41" s="33">
        <v>-1238.8</v>
      </c>
      <c r="F41" s="33">
        <v>-3974.48</v>
      </c>
      <c r="G41" s="33">
        <v>-5445.56</v>
      </c>
      <c r="H41" s="33">
        <v>-1019.43</v>
      </c>
      <c r="I41" s="33">
        <v>-4193.85</v>
      </c>
      <c r="J41" s="33">
        <v>-3871.25</v>
      </c>
      <c r="K41" s="33">
        <v>-5226.19</v>
      </c>
      <c r="L41" s="33">
        <v>-4761.64</v>
      </c>
      <c r="M41" s="33">
        <v>-2322.75</v>
      </c>
      <c r="N41" s="33">
        <v>-1251.7</v>
      </c>
      <c r="O41" s="33">
        <f t="shared" si="9"/>
        <v>-48390.63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-778.02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-778.02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239283.41000000003</v>
      </c>
      <c r="C55" s="36">
        <f t="shared" si="12"/>
        <v>153139.20999999996</v>
      </c>
      <c r="D55" s="36">
        <f t="shared" si="12"/>
        <v>225950.62</v>
      </c>
      <c r="E55" s="36">
        <f t="shared" si="12"/>
        <v>188381.72</v>
      </c>
      <c r="F55" s="36">
        <f t="shared" si="12"/>
        <v>595916.7200000001</v>
      </c>
      <c r="G55" s="36">
        <f t="shared" si="12"/>
        <v>821390.5</v>
      </c>
      <c r="H55" s="36">
        <f t="shared" si="12"/>
        <v>46182.109999999986</v>
      </c>
      <c r="I55" s="36">
        <f t="shared" si="12"/>
        <v>123000.30000000005</v>
      </c>
      <c r="J55" s="36">
        <f t="shared" si="12"/>
        <v>568766.9299999999</v>
      </c>
      <c r="K55" s="36">
        <f t="shared" si="12"/>
        <v>182670.25000000012</v>
      </c>
      <c r="L55" s="36">
        <f t="shared" si="12"/>
        <v>156557.76000000013</v>
      </c>
      <c r="M55" s="36">
        <f t="shared" si="12"/>
        <v>362087.13000000006</v>
      </c>
      <c r="N55" s="36">
        <f t="shared" si="12"/>
        <v>181005.13</v>
      </c>
      <c r="O55" s="36">
        <f>SUM(B55:N55)</f>
        <v>3844331.7899999996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 s="43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239283.41</v>
      </c>
      <c r="C61" s="51">
        <f t="shared" si="13"/>
        <v>153139.21</v>
      </c>
      <c r="D61" s="51">
        <f t="shared" si="13"/>
        <v>225950.62</v>
      </c>
      <c r="E61" s="51">
        <f t="shared" si="13"/>
        <v>188381.72</v>
      </c>
      <c r="F61" s="51">
        <f t="shared" si="13"/>
        <v>595916.72</v>
      </c>
      <c r="G61" s="51">
        <f t="shared" si="13"/>
        <v>821390.5</v>
      </c>
      <c r="H61" s="51">
        <f t="shared" si="13"/>
        <v>46182.11</v>
      </c>
      <c r="I61" s="51">
        <f t="shared" si="13"/>
        <v>123000.3</v>
      </c>
      <c r="J61" s="51">
        <f t="shared" si="13"/>
        <v>568766.93</v>
      </c>
      <c r="K61" s="51">
        <f t="shared" si="13"/>
        <v>182670.25</v>
      </c>
      <c r="L61" s="51">
        <f t="shared" si="13"/>
        <v>156557.77</v>
      </c>
      <c r="M61" s="51">
        <f t="shared" si="13"/>
        <v>362087.13</v>
      </c>
      <c r="N61" s="51">
        <f t="shared" si="13"/>
        <v>181005.12</v>
      </c>
      <c r="O61" s="36">
        <f t="shared" si="13"/>
        <v>3844331.79</v>
      </c>
      <c r="Q61"/>
    </row>
    <row r="62" spans="1:18" ht="18.75" customHeight="1">
      <c r="A62" s="26" t="s">
        <v>52</v>
      </c>
      <c r="B62" s="51">
        <v>204198.93</v>
      </c>
      <c r="C62" s="51">
        <v>114534.97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318733.9</v>
      </c>
      <c r="P62"/>
      <c r="Q62"/>
      <c r="R62" s="43"/>
    </row>
    <row r="63" spans="1:16" ht="18.75" customHeight="1">
      <c r="A63" s="26" t="s">
        <v>53</v>
      </c>
      <c r="B63" s="51">
        <v>35084.48</v>
      </c>
      <c r="C63" s="51">
        <v>38604.24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73688.72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225950.62</v>
      </c>
      <c r="E64" s="52">
        <v>0</v>
      </c>
      <c r="F64" s="52">
        <v>0</v>
      </c>
      <c r="G64" s="52">
        <v>0</v>
      </c>
      <c r="H64" s="51">
        <v>46182.11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272132.73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188381.72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188381.72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595916.72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595916.72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821390.5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821390.5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123000.3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123000.3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568766.93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568766.93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182670.25</v>
      </c>
      <c r="L70" s="31">
        <v>156557.77</v>
      </c>
      <c r="M70" s="52">
        <v>0</v>
      </c>
      <c r="N70" s="52">
        <v>0</v>
      </c>
      <c r="O70" s="36">
        <f t="shared" si="14"/>
        <v>339228.02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362087.13</v>
      </c>
      <c r="N71" s="52">
        <v>0</v>
      </c>
      <c r="O71" s="36">
        <f t="shared" si="14"/>
        <v>362087.13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181005.12</v>
      </c>
      <c r="O72" s="55">
        <f t="shared" si="14"/>
        <v>181005.12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2022-06-03T19:19:55Z</dcterms:modified>
  <cp:category/>
  <cp:version/>
  <cp:contentType/>
  <cp:contentStatus/>
</cp:coreProperties>
</file>