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<sst xmlns="http://schemas.openxmlformats.org/spreadsheetml/2006/main" count="90" uniqueCount="87">
  <si>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</si>
  <si>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</si>
  <si>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</si>
  <si>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</si>
  <si>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</si>
  <si>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</si>
  <si>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</si>
  <si>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</si>
  <si>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</si>
  <si>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</si>
  <si>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</si>
  <si>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</si>
  <si>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</si>
  <si>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</si>
  <si>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</si>
  <si>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</si>
  <si>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</si>
  <si>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</si>
  <si>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</si>
  <si>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</si>
  <si>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</si>
  <si>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</si>
  <si>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</si>
  <si>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</si>
  <si>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</si>
  <si>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</si>
  <si>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</si>
  <si>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</si>
  <si>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</si>
  <si>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</si>
  <si>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</si>
  <si>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</si>
  <si>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</si>
  <si>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</si>
  <si>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</si>
  <si>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</si>
  <si>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</si>
  <si>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</si>
  <si>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</si>
  <si>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</si>
  <si>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</si>
  <si>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</si>
  <si>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</si>
  <si>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</si>
  <si>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</si>
  <si>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</si>
  <si>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</si>
  <si>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</si>
  <si>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</si>
  <si>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</si>
  <si>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</si>
  <si>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</si>
  <si>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</si>
  <si>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</si>
  <si>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</si>
  <si>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</si>
  <si>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</si>
  <si>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</si>
  <si>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</si>
  <si>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</si>
  <si>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</si>
  <si>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</si>
  <si>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</si>
  <si>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</si>
  <si>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29/05/22 - VENCIMENTO 03/06/22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</si>
  <si>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</si>
  <si>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</si>
  <si>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</si>
  <si>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</si>
  <si>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</si>
  <si>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</si>
  <si>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</si>
  <si>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</si>
  <si>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</si>
  <si>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</si>
  <si>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</si>
  <si>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</si>
  <si>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</si>
  <si>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</si>
  <si>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</si>
  <si>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</si>
  <si>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</si>
  <si>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</si>
  <si>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</si>
  <si>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5.3. Revisão de Remuneração pelo Transporte Coletivo (1)</t>
  </si>
  <si>
    <t xml:space="preserve">5.4. Revisão de Remuneração pelo Serviço Atende 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</si>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</sst>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145279</v>
      </c>
      <c r="C7" s="9">
        <f t="shared" si="0"/>
        <v>99599</v>
      </c>
      <c r="D7" s="9">
        <f t="shared" si="0"/>
        <v>108349</v>
      </c>
      <c r="E7" s="9">
        <f t="shared" si="0"/>
        <v>24438</v>
      </c>
      <c r="F7" s="9">
        <f t="shared" si="0"/>
        <v>96420</v>
      </c>
      <c r="G7" s="9">
        <f t="shared" si="0"/>
        <v>121696</v>
      </c>
      <c r="H7" s="9">
        <f t="shared" si="0"/>
        <v>13442</v>
      </c>
      <c r="I7" s="9">
        <f t="shared" si="0"/>
        <v>84380</v>
      </c>
      <c r="J7" s="9">
        <f t="shared" si="0"/>
        <v>86918</v>
      </c>
      <c r="K7" s="9">
        <f t="shared" si="0"/>
        <v>138756</v>
      </c>
      <c r="L7" s="9">
        <f t="shared" si="0"/>
        <v>100977</v>
      </c>
      <c r="M7" s="9">
        <f t="shared" si="0"/>
        <v>42061</v>
      </c>
      <c r="N7" s="9">
        <f t="shared" si="0"/>
        <v>23786</v>
      </c>
      <c r="O7" s="9">
        <f t="shared" si="0"/>
        <v>1086101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8743</v>
      </c>
      <c r="C8" s="11">
        <f t="shared" si="1"/>
        <v>8753</v>
      </c>
      <c r="D8" s="11">
        <f t="shared" si="1"/>
        <v>7162</v>
      </c>
      <c r="E8" s="11">
        <f t="shared" si="1"/>
        <v>1136</v>
      </c>
      <c r="F8" s="11">
        <f t="shared" si="1"/>
        <v>6192</v>
      </c>
      <c r="G8" s="11">
        <f t="shared" si="1"/>
        <v>7313</v>
      </c>
      <c r="H8" s="11">
        <f t="shared" si="1"/>
        <v>948</v>
      </c>
      <c r="I8" s="11">
        <f t="shared" si="1"/>
        <v>7514</v>
      </c>
      <c r="J8" s="11">
        <f t="shared" si="1"/>
        <v>6323</v>
      </c>
      <c r="K8" s="11">
        <f t="shared" si="1"/>
        <v>6535</v>
      </c>
      <c r="L8" s="11">
        <f t="shared" si="1"/>
        <v>4297</v>
      </c>
      <c r="M8" s="11">
        <f t="shared" si="1"/>
        <v>2564</v>
      </c>
      <c r="N8" s="11">
        <f t="shared" si="1"/>
        <v>1706</v>
      </c>
      <c r="O8" s="11">
        <f t="shared" si="1"/>
        <v>69186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8743</v>
      </c>
      <c r="C9" s="11">
        <v>8753</v>
      </c>
      <c r="D9" s="11">
        <v>7162</v>
      </c>
      <c r="E9" s="11">
        <v>1136</v>
      </c>
      <c r="F9" s="11">
        <v>6192</v>
      </c>
      <c r="G9" s="11">
        <v>7313</v>
      </c>
      <c r="H9" s="11">
        <v>948</v>
      </c>
      <c r="I9" s="11">
        <v>7514</v>
      </c>
      <c r="J9" s="11">
        <v>6323</v>
      </c>
      <c r="K9" s="11">
        <v>6529</v>
      </c>
      <c r="L9" s="11">
        <v>4297</v>
      </c>
      <c r="M9" s="11">
        <v>2561</v>
      </c>
      <c r="N9" s="11">
        <v>1699</v>
      </c>
      <c r="O9" s="11">
        <f>SUM(B9:N9)</f>
        <v>69170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6</v>
      </c>
      <c r="L10" s="13">
        <v>0</v>
      </c>
      <c r="M10" s="13">
        <v>3</v>
      </c>
      <c r="N10" s="13">
        <v>7</v>
      </c>
      <c r="O10" s="11">
        <f>SUM(B10:N10)</f>
        <v>16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136536</v>
      </c>
      <c r="C11" s="13">
        <v>90846</v>
      </c>
      <c r="D11" s="13">
        <v>101187</v>
      </c>
      <c r="E11" s="13">
        <v>23302</v>
      </c>
      <c r="F11" s="13">
        <v>90228</v>
      </c>
      <c r="G11" s="13">
        <v>114383</v>
      </c>
      <c r="H11" s="13">
        <v>12494</v>
      </c>
      <c r="I11" s="13">
        <v>76866</v>
      </c>
      <c r="J11" s="13">
        <v>80595</v>
      </c>
      <c r="K11" s="13">
        <v>132221</v>
      </c>
      <c r="L11" s="13">
        <v>96680</v>
      </c>
      <c r="M11" s="13">
        <v>39497</v>
      </c>
      <c r="N11" s="13">
        <v>22080</v>
      </c>
      <c r="O11" s="11">
        <f>SUM(B11:N11)</f>
        <v>1016915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2.7868</v>
      </c>
      <c r="C13" s="17">
        <v>2.8789</v>
      </c>
      <c r="D13" s="17">
        <v>2.5248</v>
      </c>
      <c r="E13" s="17">
        <v>4.3133</v>
      </c>
      <c r="F13" s="17">
        <v>2.9265</v>
      </c>
      <c r="G13" s="17">
        <v>2.4079</v>
      </c>
      <c r="H13" s="17">
        <v>3.2329</v>
      </c>
      <c r="I13" s="17">
        <v>2.8586</v>
      </c>
      <c r="J13" s="17">
        <v>2.8752</v>
      </c>
      <c r="K13" s="17">
        <v>2.7178</v>
      </c>
      <c r="L13" s="17">
        <v>3.0945</v>
      </c>
      <c r="M13" s="17">
        <v>3.5709</v>
      </c>
      <c r="N13" s="17">
        <v>3.2255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65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1.226342464723772</v>
      </c>
      <c r="C16" s="19">
        <v>1.253940057296168</v>
      </c>
      <c r="D16" s="19">
        <v>1.297594774112645</v>
      </c>
      <c r="E16" s="19">
        <v>0.919833339050454</v>
      </c>
      <c r="F16" s="19">
        <v>1.304933035000197</v>
      </c>
      <c r="G16" s="19">
        <v>1.454843116745102</v>
      </c>
      <c r="H16" s="19">
        <v>1.746655572579624</v>
      </c>
      <c r="I16" s="19">
        <v>1.195981713889789</v>
      </c>
      <c r="J16" s="19">
        <v>1.279284909134589</v>
      </c>
      <c r="K16" s="19">
        <v>1.16747029665148</v>
      </c>
      <c r="L16" s="19">
        <v>1.240638419881622</v>
      </c>
      <c r="M16" s="19">
        <v>1.213113778433564</v>
      </c>
      <c r="N16" s="19">
        <v>1.135081553511729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66</v>
      </c>
      <c r="B18" s="24">
        <f aca="true" t="shared" si="2" ref="B18:O18">SUM(B19:B27)</f>
        <v>586427.26</v>
      </c>
      <c r="C18" s="24">
        <f t="shared" si="2"/>
        <v>407518.22</v>
      </c>
      <c r="D18" s="24">
        <f t="shared" si="2"/>
        <v>394118.4699999999</v>
      </c>
      <c r="E18" s="24">
        <f t="shared" si="2"/>
        <v>113422.43999999997</v>
      </c>
      <c r="F18" s="24">
        <f t="shared" si="2"/>
        <v>401248.77999999997</v>
      </c>
      <c r="G18" s="24">
        <f t="shared" si="2"/>
        <v>494496.81999999995</v>
      </c>
      <c r="H18" s="24">
        <f t="shared" si="2"/>
        <v>86708.68</v>
      </c>
      <c r="I18" s="24">
        <f t="shared" si="2"/>
        <v>351758.4</v>
      </c>
      <c r="J18" s="24">
        <f t="shared" si="2"/>
        <v>358079.3700000001</v>
      </c>
      <c r="K18" s="24">
        <f t="shared" si="2"/>
        <v>511162.44</v>
      </c>
      <c r="L18" s="24">
        <f t="shared" si="2"/>
        <v>455158.32000000007</v>
      </c>
      <c r="M18" s="24">
        <f t="shared" si="2"/>
        <v>225918.77999999997</v>
      </c>
      <c r="N18" s="24">
        <f t="shared" si="2"/>
        <v>104561.29999999999</v>
      </c>
      <c r="O18" s="24">
        <f t="shared" si="2"/>
        <v>4490579.28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404863.52</v>
      </c>
      <c r="C19" s="30">
        <f t="shared" si="3"/>
        <v>286735.56</v>
      </c>
      <c r="D19" s="30">
        <f t="shared" si="3"/>
        <v>273559.56</v>
      </c>
      <c r="E19" s="30">
        <f t="shared" si="3"/>
        <v>105408.43</v>
      </c>
      <c r="F19" s="30">
        <f t="shared" si="3"/>
        <v>282173.13</v>
      </c>
      <c r="G19" s="30">
        <f t="shared" si="3"/>
        <v>293031.8</v>
      </c>
      <c r="H19" s="30">
        <f t="shared" si="3"/>
        <v>43456.64</v>
      </c>
      <c r="I19" s="30">
        <f t="shared" si="3"/>
        <v>241208.67</v>
      </c>
      <c r="J19" s="30">
        <f t="shared" si="3"/>
        <v>249906.63</v>
      </c>
      <c r="K19" s="30">
        <f t="shared" si="3"/>
        <v>377111.06</v>
      </c>
      <c r="L19" s="30">
        <f t="shared" si="3"/>
        <v>312473.33</v>
      </c>
      <c r="M19" s="30">
        <f t="shared" si="3"/>
        <v>150195.62</v>
      </c>
      <c r="N19" s="30">
        <f t="shared" si="3"/>
        <v>76721.74</v>
      </c>
      <c r="O19" s="30">
        <f>SUM(B19:N19)</f>
        <v>3096845.6900000004</v>
      </c>
    </row>
    <row r="20" spans="1:23" ht="18.75" customHeight="1">
      <c r="A20" s="26" t="s">
        <v>35</v>
      </c>
      <c r="B20" s="30">
        <f>IF(B16&lt;&gt;0,ROUND((B16-1)*B19,2),0)</f>
        <v>91637.81</v>
      </c>
      <c r="C20" s="30">
        <f aca="true" t="shared" si="4" ref="C20:N20">IF(C16&lt;&gt;0,ROUND((C16-1)*C19,2),0)</f>
        <v>72813.64</v>
      </c>
      <c r="D20" s="30">
        <f t="shared" si="4"/>
        <v>81409.9</v>
      </c>
      <c r="E20" s="30">
        <f t="shared" si="4"/>
        <v>-8450.24</v>
      </c>
      <c r="F20" s="30">
        <f t="shared" si="4"/>
        <v>86043.91</v>
      </c>
      <c r="G20" s="30">
        <f t="shared" si="4"/>
        <v>133283.5</v>
      </c>
      <c r="H20" s="30">
        <f t="shared" si="4"/>
        <v>32447.14</v>
      </c>
      <c r="I20" s="30">
        <f t="shared" si="4"/>
        <v>47272.49</v>
      </c>
      <c r="J20" s="30">
        <f t="shared" si="4"/>
        <v>69795.15</v>
      </c>
      <c r="K20" s="30">
        <f t="shared" si="4"/>
        <v>63154.9</v>
      </c>
      <c r="L20" s="30">
        <f t="shared" si="4"/>
        <v>75193.09</v>
      </c>
      <c r="M20" s="30">
        <f t="shared" si="4"/>
        <v>32008.76</v>
      </c>
      <c r="N20" s="30">
        <f t="shared" si="4"/>
        <v>10363.69</v>
      </c>
      <c r="O20" s="30">
        <f aca="true" t="shared" si="5" ref="O19:O27">SUM(B20:N20)</f>
        <v>786973.74</v>
      </c>
      <c r="W20" s="62"/>
    </row>
    <row r="21" spans="1:15" ht="18.75" customHeight="1">
      <c r="A21" s="26" t="s">
        <v>36</v>
      </c>
      <c r="B21" s="30">
        <v>27724.07</v>
      </c>
      <c r="C21" s="30">
        <v>20259.12</v>
      </c>
      <c r="D21" s="30">
        <v>15567.05</v>
      </c>
      <c r="E21" s="30">
        <v>5995.73</v>
      </c>
      <c r="F21" s="30">
        <v>15226.94</v>
      </c>
      <c r="G21" s="30">
        <v>25039.25</v>
      </c>
      <c r="H21" s="30">
        <v>3236.18</v>
      </c>
      <c r="I21" s="30">
        <v>21243.21</v>
      </c>
      <c r="J21" s="30">
        <v>18337.71</v>
      </c>
      <c r="K21" s="30">
        <v>28819.98</v>
      </c>
      <c r="L21" s="30">
        <v>25765.88</v>
      </c>
      <c r="M21" s="30">
        <v>13824.22</v>
      </c>
      <c r="N21" s="30">
        <v>7266.87</v>
      </c>
      <c r="O21" s="30">
        <f t="shared" si="5"/>
        <v>228306.21</v>
      </c>
    </row>
    <row r="22" spans="1:15" ht="18.75" customHeight="1">
      <c r="A22" s="26" t="s">
        <v>37</v>
      </c>
      <c r="B22" s="30">
        <v>3458.86</v>
      </c>
      <c r="C22" s="30">
        <v>3458.86</v>
      </c>
      <c r="D22" s="30">
        <v>1729.43</v>
      </c>
      <c r="E22" s="30">
        <v>1729.43</v>
      </c>
      <c r="F22" s="30">
        <v>1729.43</v>
      </c>
      <c r="G22" s="30">
        <v>1729.43</v>
      </c>
      <c r="H22" s="30">
        <v>1729.43</v>
      </c>
      <c r="I22" s="30">
        <v>1729.43</v>
      </c>
      <c r="J22" s="30">
        <v>1729.43</v>
      </c>
      <c r="K22" s="30">
        <v>1729.43</v>
      </c>
      <c r="L22" s="30">
        <v>1729.43</v>
      </c>
      <c r="M22" s="30">
        <v>1729.43</v>
      </c>
      <c r="N22" s="30">
        <v>1729.43</v>
      </c>
      <c r="O22" s="30">
        <f t="shared" si="5"/>
        <v>25941.45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-8968.8</v>
      </c>
      <c r="E23" s="30">
        <v>0</v>
      </c>
      <c r="F23" s="30">
        <v>-10884.14</v>
      </c>
      <c r="G23" s="30">
        <v>0</v>
      </c>
      <c r="H23" s="30">
        <v>-2398.92</v>
      </c>
      <c r="I23" s="30">
        <v>0</v>
      </c>
      <c r="J23" s="30">
        <v>-6636.6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-28888.46</v>
      </c>
    </row>
    <row r="24" spans="1:26" ht="18.75" customHeight="1">
      <c r="A24" s="26" t="s">
        <v>67</v>
      </c>
      <c r="B24" s="30">
        <v>1134.79</v>
      </c>
      <c r="C24" s="30">
        <v>823.82</v>
      </c>
      <c r="D24" s="30">
        <v>782.05</v>
      </c>
      <c r="E24" s="30">
        <v>225.1</v>
      </c>
      <c r="F24" s="30">
        <v>805.26</v>
      </c>
      <c r="G24" s="30">
        <v>974.66</v>
      </c>
      <c r="H24" s="30">
        <v>169.41</v>
      </c>
      <c r="I24" s="30">
        <v>670.66</v>
      </c>
      <c r="J24" s="30">
        <v>717.07</v>
      </c>
      <c r="K24" s="30">
        <v>1011.79</v>
      </c>
      <c r="L24" s="30">
        <v>893.44</v>
      </c>
      <c r="M24" s="30">
        <v>424.68</v>
      </c>
      <c r="N24" s="30">
        <v>206.56</v>
      </c>
      <c r="O24" s="30">
        <f t="shared" si="5"/>
        <v>8839.289999999999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68</v>
      </c>
      <c r="B25" s="30">
        <v>850.29</v>
      </c>
      <c r="C25" s="30">
        <v>633.07</v>
      </c>
      <c r="D25" s="30">
        <v>555.23</v>
      </c>
      <c r="E25" s="30">
        <v>169.59</v>
      </c>
      <c r="F25" s="30">
        <v>558.72</v>
      </c>
      <c r="G25" s="30">
        <v>752.76</v>
      </c>
      <c r="H25" s="30">
        <v>139.39</v>
      </c>
      <c r="I25" s="30">
        <v>588.92</v>
      </c>
      <c r="J25" s="30">
        <v>563.36</v>
      </c>
      <c r="K25" s="30">
        <v>723.7</v>
      </c>
      <c r="L25" s="30">
        <v>642.39</v>
      </c>
      <c r="M25" s="30">
        <v>363.58</v>
      </c>
      <c r="N25" s="30">
        <v>190.51</v>
      </c>
      <c r="O25" s="30">
        <f t="shared" si="5"/>
        <v>6731.51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69</v>
      </c>
      <c r="B26" s="30">
        <v>396.7</v>
      </c>
      <c r="C26" s="30">
        <v>295.35</v>
      </c>
      <c r="D26" s="30">
        <v>259.05</v>
      </c>
      <c r="E26" s="30">
        <v>79.12</v>
      </c>
      <c r="F26" s="30">
        <v>260.67</v>
      </c>
      <c r="G26" s="30">
        <v>351.17</v>
      </c>
      <c r="H26" s="30">
        <v>65.03</v>
      </c>
      <c r="I26" s="30">
        <v>273.14</v>
      </c>
      <c r="J26" s="30">
        <v>262.84</v>
      </c>
      <c r="K26" s="30">
        <v>332.75</v>
      </c>
      <c r="L26" s="30">
        <v>299.69</v>
      </c>
      <c r="M26" s="30">
        <v>169.63</v>
      </c>
      <c r="N26" s="30">
        <v>88.88</v>
      </c>
      <c r="O26" s="30">
        <f t="shared" si="5"/>
        <v>3134.0200000000004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70</v>
      </c>
      <c r="B27" s="30">
        <v>56361.22</v>
      </c>
      <c r="C27" s="30">
        <v>22498.8</v>
      </c>
      <c r="D27" s="30">
        <v>29225</v>
      </c>
      <c r="E27" s="30">
        <v>8265.28</v>
      </c>
      <c r="F27" s="30">
        <v>25334.86</v>
      </c>
      <c r="G27" s="30">
        <v>39334.25</v>
      </c>
      <c r="H27" s="30">
        <v>7864.38</v>
      </c>
      <c r="I27" s="30">
        <v>38771.88</v>
      </c>
      <c r="J27" s="30">
        <v>23403.78</v>
      </c>
      <c r="K27" s="30">
        <v>38278.83</v>
      </c>
      <c r="L27" s="30">
        <v>38161.07</v>
      </c>
      <c r="M27" s="30">
        <v>27202.86</v>
      </c>
      <c r="N27" s="30">
        <v>7993.62</v>
      </c>
      <c r="O27" s="30">
        <f t="shared" si="5"/>
        <v>362695.83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71</v>
      </c>
      <c r="B29" s="30">
        <f aca="true" t="shared" si="6" ref="B29:O29">+B30+B32+B52+B53+B56-B57</f>
        <v>-413779.34</v>
      </c>
      <c r="C29" s="30">
        <f>+C30+C32+C52+C53+C56-C57</f>
        <v>-313094.18</v>
      </c>
      <c r="D29" s="30">
        <f t="shared" si="6"/>
        <v>-278861.5</v>
      </c>
      <c r="E29" s="30">
        <f t="shared" si="6"/>
        <v>-6250.099999999999</v>
      </c>
      <c r="F29" s="30">
        <f t="shared" si="6"/>
        <v>-31722.55</v>
      </c>
      <c r="G29" s="30">
        <f t="shared" si="6"/>
        <v>-37596.95</v>
      </c>
      <c r="H29" s="30">
        <f t="shared" si="6"/>
        <v>-56807.42</v>
      </c>
      <c r="I29" s="30">
        <f t="shared" si="6"/>
        <v>-270790.89999999997</v>
      </c>
      <c r="J29" s="30">
        <f t="shared" si="6"/>
        <v>-31808.59</v>
      </c>
      <c r="K29" s="30">
        <f t="shared" si="6"/>
        <v>-394353.81999999995</v>
      </c>
      <c r="L29" s="30">
        <f t="shared" si="6"/>
        <v>-338874.89999999997</v>
      </c>
      <c r="M29" s="30">
        <f t="shared" si="6"/>
        <v>-13629.86</v>
      </c>
      <c r="N29" s="30">
        <f t="shared" si="6"/>
        <v>-8624.09</v>
      </c>
      <c r="O29" s="30">
        <f t="shared" si="6"/>
        <v>-2196194.2</v>
      </c>
    </row>
    <row r="30" spans="1:15" ht="18.75" customHeight="1">
      <c r="A30" s="26" t="s">
        <v>39</v>
      </c>
      <c r="B30" s="31">
        <f>+B31</f>
        <v>-38469.2</v>
      </c>
      <c r="C30" s="31">
        <f>+C31</f>
        <v>-38513.2</v>
      </c>
      <c r="D30" s="31">
        <f aca="true" t="shared" si="7" ref="D30:O30">+D31</f>
        <v>-31512.8</v>
      </c>
      <c r="E30" s="31">
        <f t="shared" si="7"/>
        <v>-4998.4</v>
      </c>
      <c r="F30" s="31">
        <f t="shared" si="7"/>
        <v>-27244.8</v>
      </c>
      <c r="G30" s="31">
        <f t="shared" si="7"/>
        <v>-32177.2</v>
      </c>
      <c r="H30" s="31">
        <f t="shared" si="7"/>
        <v>-4171.2</v>
      </c>
      <c r="I30" s="31">
        <f t="shared" si="7"/>
        <v>-33061.6</v>
      </c>
      <c r="J30" s="31">
        <f t="shared" si="7"/>
        <v>-27821.2</v>
      </c>
      <c r="K30" s="31">
        <f t="shared" si="7"/>
        <v>-28727.6</v>
      </c>
      <c r="L30" s="31">
        <f t="shared" si="7"/>
        <v>-18906.8</v>
      </c>
      <c r="M30" s="31">
        <f t="shared" si="7"/>
        <v>-11268.4</v>
      </c>
      <c r="N30" s="31">
        <f t="shared" si="7"/>
        <v>-7475.6</v>
      </c>
      <c r="O30" s="31">
        <f t="shared" si="7"/>
        <v>-304348</v>
      </c>
    </row>
    <row r="31" spans="1:26" ht="18.75" customHeight="1">
      <c r="A31" s="27" t="s">
        <v>40</v>
      </c>
      <c r="B31" s="16">
        <f>ROUND((-B9)*$G$3,2)</f>
        <v>-38469.2</v>
      </c>
      <c r="C31" s="16">
        <f aca="true" t="shared" si="8" ref="C31:N31">ROUND((-C9)*$G$3,2)</f>
        <v>-38513.2</v>
      </c>
      <c r="D31" s="16">
        <f t="shared" si="8"/>
        <v>-31512.8</v>
      </c>
      <c r="E31" s="16">
        <f t="shared" si="8"/>
        <v>-4998.4</v>
      </c>
      <c r="F31" s="16">
        <f t="shared" si="8"/>
        <v>-27244.8</v>
      </c>
      <c r="G31" s="16">
        <f t="shared" si="8"/>
        <v>-32177.2</v>
      </c>
      <c r="H31" s="16">
        <f t="shared" si="8"/>
        <v>-4171.2</v>
      </c>
      <c r="I31" s="16">
        <f t="shared" si="8"/>
        <v>-33061.6</v>
      </c>
      <c r="J31" s="16">
        <f t="shared" si="8"/>
        <v>-27821.2</v>
      </c>
      <c r="K31" s="16">
        <f t="shared" si="8"/>
        <v>-28727.6</v>
      </c>
      <c r="L31" s="16">
        <f t="shared" si="8"/>
        <v>-18906.8</v>
      </c>
      <c r="M31" s="16">
        <f t="shared" si="8"/>
        <v>-11268.4</v>
      </c>
      <c r="N31" s="16">
        <f t="shared" si="8"/>
        <v>-7475.6</v>
      </c>
      <c r="O31" s="32">
        <f aca="true" t="shared" si="9" ref="O31:O57">SUM(B31:N31)</f>
        <v>-304348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-375310.14</v>
      </c>
      <c r="C32" s="31">
        <f aca="true" t="shared" si="10" ref="C32:O32">SUM(C33:C50)</f>
        <v>-274580.98</v>
      </c>
      <c r="D32" s="31">
        <f t="shared" si="10"/>
        <v>-247348.7</v>
      </c>
      <c r="E32" s="31">
        <f t="shared" si="10"/>
        <v>-1251.7</v>
      </c>
      <c r="F32" s="31">
        <f t="shared" si="10"/>
        <v>-4477.75</v>
      </c>
      <c r="G32" s="31">
        <f t="shared" si="10"/>
        <v>-5419.75</v>
      </c>
      <c r="H32" s="31">
        <f t="shared" si="10"/>
        <v>-52242</v>
      </c>
      <c r="I32" s="31">
        <f t="shared" si="10"/>
        <v>-237729.3</v>
      </c>
      <c r="J32" s="31">
        <f t="shared" si="10"/>
        <v>-3987.39</v>
      </c>
      <c r="K32" s="31">
        <f t="shared" si="10"/>
        <v>-365626.22</v>
      </c>
      <c r="L32" s="31">
        <f t="shared" si="10"/>
        <v>-319968.1</v>
      </c>
      <c r="M32" s="31">
        <f t="shared" si="10"/>
        <v>-2361.46</v>
      </c>
      <c r="N32" s="31">
        <f t="shared" si="10"/>
        <v>-1148.49</v>
      </c>
      <c r="O32" s="31">
        <f t="shared" si="10"/>
        <v>-1891451.98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72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73</v>
      </c>
      <c r="B39" s="33">
        <v>-369000</v>
      </c>
      <c r="C39" s="33">
        <v>-270000</v>
      </c>
      <c r="D39" s="33">
        <v>-243000</v>
      </c>
      <c r="E39" s="33">
        <v>0</v>
      </c>
      <c r="F39" s="33">
        <v>0</v>
      </c>
      <c r="G39" s="33">
        <v>0</v>
      </c>
      <c r="H39" s="33">
        <v>-51300</v>
      </c>
      <c r="I39" s="33">
        <v>-234000</v>
      </c>
      <c r="J39" s="33">
        <v>0</v>
      </c>
      <c r="K39" s="33">
        <v>-360000</v>
      </c>
      <c r="L39" s="33">
        <v>-315000</v>
      </c>
      <c r="M39" s="33">
        <v>0</v>
      </c>
      <c r="N39" s="33">
        <v>0</v>
      </c>
      <c r="O39" s="33">
        <f t="shared" si="9"/>
        <v>-1842300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74</v>
      </c>
      <c r="B41" s="33">
        <v>-6310.14</v>
      </c>
      <c r="C41" s="33">
        <v>-4580.98</v>
      </c>
      <c r="D41" s="33">
        <v>-4348.7</v>
      </c>
      <c r="E41" s="33">
        <v>-1251.7</v>
      </c>
      <c r="F41" s="33">
        <v>-4477.75</v>
      </c>
      <c r="G41" s="33">
        <v>-5419.75</v>
      </c>
      <c r="H41" s="33">
        <v>-942</v>
      </c>
      <c r="I41" s="33">
        <v>-3729.3</v>
      </c>
      <c r="J41" s="33">
        <v>-3987.39</v>
      </c>
      <c r="K41" s="33">
        <v>-5626.22</v>
      </c>
      <c r="L41" s="33">
        <v>-4968.1</v>
      </c>
      <c r="M41" s="33">
        <v>-2361.46</v>
      </c>
      <c r="N41" s="33">
        <v>-1148.49</v>
      </c>
      <c r="O41" s="33">
        <f t="shared" si="9"/>
        <v>-49151.979999999996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75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76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77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78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79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80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81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82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83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84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-394.22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-394.22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85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48</v>
      </c>
      <c r="B55" s="36">
        <f aca="true" t="shared" si="12" ref="B55:N55">+B18+B29</f>
        <v>172647.91999999998</v>
      </c>
      <c r="C55" s="36">
        <f t="shared" si="12"/>
        <v>94424.03999999998</v>
      </c>
      <c r="D55" s="36">
        <f t="shared" si="12"/>
        <v>115256.96999999991</v>
      </c>
      <c r="E55" s="36">
        <f t="shared" si="12"/>
        <v>107172.33999999997</v>
      </c>
      <c r="F55" s="36">
        <f t="shared" si="12"/>
        <v>369526.23</v>
      </c>
      <c r="G55" s="36">
        <f t="shared" si="12"/>
        <v>456899.86999999994</v>
      </c>
      <c r="H55" s="36">
        <f t="shared" si="12"/>
        <v>29901.259999999995</v>
      </c>
      <c r="I55" s="36">
        <f t="shared" si="12"/>
        <v>80967.50000000006</v>
      </c>
      <c r="J55" s="36">
        <f t="shared" si="12"/>
        <v>326270.7800000001</v>
      </c>
      <c r="K55" s="36">
        <f t="shared" si="12"/>
        <v>116808.62000000005</v>
      </c>
      <c r="L55" s="36">
        <f t="shared" si="12"/>
        <v>116283.4200000001</v>
      </c>
      <c r="M55" s="36">
        <f t="shared" si="12"/>
        <v>212288.91999999998</v>
      </c>
      <c r="N55" s="36">
        <f t="shared" si="12"/>
        <v>95937.20999999999</v>
      </c>
      <c r="O55" s="36">
        <f>SUM(B55:N55)</f>
        <v>2294385.08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49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50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51</v>
      </c>
      <c r="B61" s="51">
        <f aca="true" t="shared" si="13" ref="B61:O61">SUM(B62:B72)</f>
        <v>172647.91</v>
      </c>
      <c r="C61" s="51">
        <f t="shared" si="13"/>
        <v>94424.05</v>
      </c>
      <c r="D61" s="51">
        <f t="shared" si="13"/>
        <v>115256.96</v>
      </c>
      <c r="E61" s="51">
        <f t="shared" si="13"/>
        <v>107172.33</v>
      </c>
      <c r="F61" s="51">
        <f t="shared" si="13"/>
        <v>369526.23</v>
      </c>
      <c r="G61" s="51">
        <f t="shared" si="13"/>
        <v>456899.86</v>
      </c>
      <c r="H61" s="51">
        <f t="shared" si="13"/>
        <v>29901.27</v>
      </c>
      <c r="I61" s="51">
        <f t="shared" si="13"/>
        <v>80967.5</v>
      </c>
      <c r="J61" s="51">
        <f t="shared" si="13"/>
        <v>326270.79</v>
      </c>
      <c r="K61" s="51">
        <f t="shared" si="13"/>
        <v>116808.62</v>
      </c>
      <c r="L61" s="51">
        <f t="shared" si="13"/>
        <v>116283.41</v>
      </c>
      <c r="M61" s="51">
        <f t="shared" si="13"/>
        <v>212288.92</v>
      </c>
      <c r="N61" s="51">
        <f t="shared" si="13"/>
        <v>95937.22</v>
      </c>
      <c r="O61" s="36">
        <f t="shared" si="13"/>
        <v>2294385.0700000003</v>
      </c>
      <c r="Q61"/>
    </row>
    <row r="62" spans="1:18" ht="18.75" customHeight="1">
      <c r="A62" s="26" t="s">
        <v>52</v>
      </c>
      <c r="B62" s="51">
        <v>150344.12</v>
      </c>
      <c r="C62" s="51">
        <v>73170.14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223514.26</v>
      </c>
      <c r="P62"/>
      <c r="Q62"/>
      <c r="R62" s="43"/>
    </row>
    <row r="63" spans="1:16" ht="18.75" customHeight="1">
      <c r="A63" s="26" t="s">
        <v>53</v>
      </c>
      <c r="B63" s="51">
        <v>22303.79</v>
      </c>
      <c r="C63" s="51">
        <v>21253.91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43557.7</v>
      </c>
      <c r="P63"/>
    </row>
    <row r="64" spans="1:17" ht="18.75" customHeight="1">
      <c r="A64" s="26" t="s">
        <v>54</v>
      </c>
      <c r="B64" s="52">
        <v>0</v>
      </c>
      <c r="C64" s="52">
        <v>0</v>
      </c>
      <c r="D64" s="31">
        <v>115256.96</v>
      </c>
      <c r="E64" s="52">
        <v>0</v>
      </c>
      <c r="F64" s="52">
        <v>0</v>
      </c>
      <c r="G64" s="52">
        <v>0</v>
      </c>
      <c r="H64" s="51">
        <v>29901.27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145158.23</v>
      </c>
      <c r="Q64"/>
    </row>
    <row r="65" spans="1:18" ht="18.75" customHeight="1">
      <c r="A65" s="26" t="s">
        <v>55</v>
      </c>
      <c r="B65" s="52">
        <v>0</v>
      </c>
      <c r="C65" s="52">
        <v>0</v>
      </c>
      <c r="D65" s="52">
        <v>0</v>
      </c>
      <c r="E65" s="31">
        <v>107172.33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107172.33</v>
      </c>
      <c r="R65"/>
    </row>
    <row r="66" spans="1:19" ht="18.75" customHeight="1">
      <c r="A66" s="26" t="s">
        <v>56</v>
      </c>
      <c r="B66" s="52">
        <v>0</v>
      </c>
      <c r="C66" s="52">
        <v>0</v>
      </c>
      <c r="D66" s="52">
        <v>0</v>
      </c>
      <c r="E66" s="52">
        <v>0</v>
      </c>
      <c r="F66" s="31">
        <v>369526.23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369526.23</v>
      </c>
      <c r="S66"/>
    </row>
    <row r="67" spans="1:20" ht="18.75" customHeight="1">
      <c r="A67" s="26" t="s">
        <v>57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456899.86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456899.86</v>
      </c>
      <c r="T67"/>
    </row>
    <row r="68" spans="1:21" ht="18.75" customHeight="1">
      <c r="A68" s="26" t="s">
        <v>58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80967.5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80967.5</v>
      </c>
      <c r="U68"/>
    </row>
    <row r="69" spans="1:22" ht="18.75" customHeight="1">
      <c r="A69" s="26" t="s">
        <v>59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326270.79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326270.79</v>
      </c>
      <c r="V69"/>
    </row>
    <row r="70" spans="1:23" ht="18.75" customHeight="1">
      <c r="A70" s="26" t="s">
        <v>60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116808.62</v>
      </c>
      <c r="L70" s="31">
        <v>116283.41</v>
      </c>
      <c r="M70" s="52">
        <v>0</v>
      </c>
      <c r="N70" s="52">
        <v>0</v>
      </c>
      <c r="O70" s="36">
        <f t="shared" si="14"/>
        <v>233092.03</v>
      </c>
      <c r="P70"/>
      <c r="W70"/>
    </row>
    <row r="71" spans="1:25" ht="18.75" customHeight="1">
      <c r="A71" s="26" t="s">
        <v>61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212288.92</v>
      </c>
      <c r="N71" s="52">
        <v>0</v>
      </c>
      <c r="O71" s="36">
        <f t="shared" si="14"/>
        <v>212288.92</v>
      </c>
      <c r="R71"/>
      <c r="Y71"/>
    </row>
    <row r="72" spans="1:26" ht="18.75" customHeight="1">
      <c r="A72" s="38" t="s">
        <v>62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95937.22</v>
      </c>
      <c r="O72" s="55">
        <f t="shared" si="14"/>
        <v>95937.22</v>
      </c>
      <c r="P72"/>
      <c r="S72"/>
      <c r="Z72"/>
    </row>
    <row r="73" spans="1:12" ht="21" customHeight="1">
      <c r="A73" s="56" t="s">
        <v>86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2022-06-03T16:47:05Z</dcterms:modified>
  <cp:category/>
  <cp:version/>
  <cp:contentType/>
  <cp:contentStatus/>
</cp:coreProperties>
</file>