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339" windowWidth="22221" windowHeight="8442" activeTab="0"/>
  </bookViews>
  <sheets>
    <sheet name="mai22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<sst xmlns="http://schemas.openxmlformats.org/spreadsheetml/2006/main" count="94" uniqueCount="91">
  <si>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DEMONSTRATIVO DE REMUNERAÇÃO DOS CONCESSIONÁRIOS - Grupo Local de Distribuição</t>
  </si>
  <si>
    <t>OPERAÇÃO 01 A 31/05/22 - VENCIMENTO 06/05 A 07/06/22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</si>
  <si>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</si>
  <si>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</si>
  <si>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</si>
  <si>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</si>
  <si>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</si>
  <si>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</si>
  <si>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</si>
  <si>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</si>
  <si>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</si>
  <si>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</si>
  <si>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</si>
  <si>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</si>
  <si>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</si>
  <si>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</si>
  <si>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</si>
  <si>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</si>
  <si>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</si>
  <si>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</si>
  <si>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</si>
  <si>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</si>
  <si>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</si>
  <si>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</si>
  <si>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</si>
  <si>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</si>
  <si>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</si>
  <si>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</si>
  <si>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</si>
  <si>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</si>
  <si>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</si>
  <si>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</si>
  <si>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</si>
  <si>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</si>
  <si>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 (até 26/05/22)</t>
  </si>
  <si>
    <t xml:space="preserve">    Tarifa de Remuneração por Passageiro Transportado (a partir 27/05/22)</t>
  </si>
  <si>
    <t>2.1 Tarifa de Remuneração por Passageiro Transportado - Combustível (até 19/05/22)</t>
  </si>
  <si>
    <t xml:space="preserve">      Tarifa de Remuneração por Passageiro Transportado - Combustível (até 27/05/22, posteriormente incorporado à tarifa de remuneração)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</si>
  <si>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</si>
  <si>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</si>
  <si>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</si>
  <si>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</si>
  <si>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</si>
  <si>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</si>
  <si>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</si>
  <si>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</si>
  <si>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</si>
  <si>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</si>
  <si>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</si>
  <si>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</si>
  <si>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</si>
  <si>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</si>
  <si>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</si>
  <si>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</si>
  <si>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</si>
  <si>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</si>
  <si>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</si>
  <si>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</si>
  <si>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</si>
  <si>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</si>
  <si>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</si>
  <si>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</si>
  <si>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</si>
  <si>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</si>
  <si>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 (1)</t>
  </si>
  <si>
    <t>5.2.13. Remuneração da Implantação de UCP (1)</t>
  </si>
  <si>
    <t>5.2.14. Remuneração da Implantação de Telemetria (1)</t>
  </si>
  <si>
    <t>5.2.15. Remuneração da Implantação Botão de Emergência (1)</t>
  </si>
  <si>
    <t>5.2.16. Remuneração da Implantação Terminal de Dados (1)</t>
  </si>
  <si>
    <t>5.2.17. Remuneração da Manutenção de Validadores (1)</t>
  </si>
  <si>
    <t>5.2.18. Remuneração da Implantação de Validadores (1)</t>
  </si>
  <si>
    <t>5.3. Revisão de Remuneração pelo Transporte Coletivo (2)</t>
  </si>
  <si>
    <t>5.4. Revisão de Remuneração pelo Serviço Atende (3)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</si>
  <si>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</si>
  <si>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</si>
  <si>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</si>
  <si>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</si>
  <si>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</si>
  <si>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</si>
  <si>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</si>
  <si>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</si>
  <si>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</si>
  <si>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</si>
  <si>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</si>
  <si>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</si>
  <si>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</si>
  <si>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</si>
  <si>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</si>
  <si>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Remuneração preliminar do período de setembro/21 a abril/22.</t>
  </si>
  <si>
    <t xml:space="preserve">          (2) Revisões de:
               -Valores do período de 19/03 a 03/12/20, lote D7;
               -Valores da quarta parcela da revisão do período de maio a dezembro/2021, referente ao reajuste de 2021, conforme previsto na cláusula segunda, item 2.2, subitem C, do termo de aditamento assinado em 30/09/2021;
               -Fator de transição do período de set/21 a fev/22;
               -Passageiros, fator de transição, ar-condicionado, rede da madrugada e ARLA, mês de abril/22. Total de 1.650.282 passageiros;
               -Tarifa de comsbustível e fator de transição, período de 01 a 19/05/22; e
               -Valores, aplicação da cesta de índices, período de 01 a 26/05/22.
</t>
  </si>
  <si>
    <t xml:space="preserve">          (3) Valores da quarta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</si>
</sst>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showGridLines="0" tabSelected="1" zoomScale="70" zoomScaleNormal="70" zoomScalePageLayoutView="0" workbookViewId="0" topLeftCell="A1">
      <pane xSplit="1" ySplit="6" topLeftCell="B22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I33" sqref="I33"/>
    </sheetView>
  </sheetViews>
  <sheetFormatPr defaultColWidth="9.00390625" defaultRowHeight="14.25"/>
  <cols>
    <col min="1" max="1" width="80.25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8.50390625" style="2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10230951</v>
      </c>
      <c r="C7" s="13">
        <f t="shared" si="0"/>
        <v>7351437</v>
      </c>
      <c r="D7" s="13">
        <f t="shared" si="0"/>
        <v>7306101</v>
      </c>
      <c r="E7" s="13">
        <f t="shared" si="0"/>
        <v>1778422</v>
      </c>
      <c r="F7" s="13">
        <f t="shared" si="0"/>
        <v>5991119</v>
      </c>
      <c r="G7" s="13">
        <f t="shared" si="0"/>
        <v>9614605</v>
      </c>
      <c r="H7" s="13">
        <f t="shared" si="0"/>
        <v>1102777</v>
      </c>
      <c r="I7" s="13">
        <f t="shared" si="0"/>
        <v>7366738</v>
      </c>
      <c r="J7" s="13">
        <f t="shared" si="0"/>
        <v>6262426</v>
      </c>
      <c r="K7" s="13">
        <f t="shared" si="0"/>
        <v>9398887</v>
      </c>
      <c r="L7" s="13">
        <f t="shared" si="0"/>
        <v>7112338</v>
      </c>
      <c r="M7" s="13">
        <f t="shared" si="0"/>
        <v>3416834</v>
      </c>
      <c r="N7" s="13">
        <f t="shared" si="0"/>
        <v>2130988</v>
      </c>
      <c r="O7" s="13">
        <f t="shared" si="0"/>
        <v>79063623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404636</v>
      </c>
      <c r="C8" s="15">
        <f t="shared" si="1"/>
        <v>431929</v>
      </c>
      <c r="D8" s="15">
        <f t="shared" si="1"/>
        <v>313242</v>
      </c>
      <c r="E8" s="15">
        <f t="shared" si="1"/>
        <v>65728</v>
      </c>
      <c r="F8" s="15">
        <f t="shared" si="1"/>
        <v>237464</v>
      </c>
      <c r="G8" s="15">
        <f t="shared" si="1"/>
        <v>359648</v>
      </c>
      <c r="H8" s="15">
        <f t="shared" si="1"/>
        <v>54287</v>
      </c>
      <c r="I8" s="15">
        <f t="shared" si="1"/>
        <v>449783</v>
      </c>
      <c r="J8" s="15">
        <f t="shared" si="1"/>
        <v>328630</v>
      </c>
      <c r="K8" s="15">
        <f t="shared" si="1"/>
        <v>266389</v>
      </c>
      <c r="L8" s="15">
        <f t="shared" si="1"/>
        <v>219418</v>
      </c>
      <c r="M8" s="15">
        <f t="shared" si="1"/>
        <v>162839</v>
      </c>
      <c r="N8" s="15">
        <f t="shared" si="1"/>
        <v>119418</v>
      </c>
      <c r="O8" s="15">
        <f t="shared" si="1"/>
        <v>3413411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404636</v>
      </c>
      <c r="C9" s="15">
        <v>431929</v>
      </c>
      <c r="D9" s="15">
        <v>313242</v>
      </c>
      <c r="E9" s="15">
        <v>65728</v>
      </c>
      <c r="F9" s="15">
        <v>237464</v>
      </c>
      <c r="G9" s="15">
        <v>359648</v>
      </c>
      <c r="H9" s="15">
        <v>54287</v>
      </c>
      <c r="I9" s="15">
        <v>449643</v>
      </c>
      <c r="J9" s="15">
        <v>328630</v>
      </c>
      <c r="K9" s="15">
        <v>266068</v>
      </c>
      <c r="L9" s="15">
        <v>219387</v>
      </c>
      <c r="M9" s="15">
        <v>162664</v>
      </c>
      <c r="N9" s="15">
        <v>119019</v>
      </c>
      <c r="O9" s="15">
        <f>SUM(B9:N9)</f>
        <v>3412345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140</v>
      </c>
      <c r="J10" s="17">
        <v>0</v>
      </c>
      <c r="K10" s="17">
        <v>321</v>
      </c>
      <c r="L10" s="17">
        <v>31</v>
      </c>
      <c r="M10" s="17">
        <v>175</v>
      </c>
      <c r="N10" s="17">
        <v>399</v>
      </c>
      <c r="O10" s="15">
        <f>SUM(B10:N10)</f>
        <v>1066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9826315</v>
      </c>
      <c r="C11" s="17">
        <v>6919508</v>
      </c>
      <c r="D11" s="17">
        <v>6992859</v>
      </c>
      <c r="E11" s="17">
        <v>1712694</v>
      </c>
      <c r="F11" s="17">
        <v>5753655</v>
      </c>
      <c r="G11" s="17">
        <v>9254957</v>
      </c>
      <c r="H11" s="17">
        <v>1048490</v>
      </c>
      <c r="I11" s="17">
        <v>6916955</v>
      </c>
      <c r="J11" s="17">
        <v>5933796</v>
      </c>
      <c r="K11" s="17">
        <v>9132498</v>
      </c>
      <c r="L11" s="17">
        <v>6892920</v>
      </c>
      <c r="M11" s="17">
        <v>3253995</v>
      </c>
      <c r="N11" s="17">
        <v>2011570</v>
      </c>
      <c r="O11" s="15">
        <f>SUM(B11:N11)</f>
        <v>75650212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22.5" customHeight="1">
      <c r="A13" s="18" t="s">
        <v>34</v>
      </c>
      <c r="B13" s="21">
        <v>2.402</v>
      </c>
      <c r="C13" s="21">
        <v>2.4814</v>
      </c>
      <c r="D13" s="21">
        <v>2.1762</v>
      </c>
      <c r="E13" s="21">
        <v>3.7177</v>
      </c>
      <c r="F13" s="21">
        <v>2.5224</v>
      </c>
      <c r="G13" s="21">
        <v>2.0754</v>
      </c>
      <c r="H13" s="21">
        <v>2.7865</v>
      </c>
      <c r="I13" s="21">
        <v>2.4639</v>
      </c>
      <c r="J13" s="21">
        <v>2.4782</v>
      </c>
      <c r="K13" s="21">
        <v>2.3425</v>
      </c>
      <c r="L13" s="21">
        <v>2.6672</v>
      </c>
      <c r="M13" s="21">
        <v>3.0778</v>
      </c>
      <c r="N13" s="21">
        <v>2.7801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20.25" customHeight="1">
      <c r="A14" s="18" t="s">
        <v>35</v>
      </c>
      <c r="B14" s="21">
        <v>2.7868</v>
      </c>
      <c r="C14" s="21">
        <v>2.8789</v>
      </c>
      <c r="D14" s="21">
        <v>2.5248</v>
      </c>
      <c r="E14" s="21">
        <v>4.3133</v>
      </c>
      <c r="F14" s="21">
        <v>2.9265</v>
      </c>
      <c r="G14" s="21">
        <v>2.4079</v>
      </c>
      <c r="H14" s="21">
        <v>3.2329</v>
      </c>
      <c r="I14" s="21">
        <v>2.8586</v>
      </c>
      <c r="J14" s="21">
        <v>2.8752</v>
      </c>
      <c r="K14" s="21">
        <v>2.7178</v>
      </c>
      <c r="L14" s="21">
        <v>3.0945</v>
      </c>
      <c r="M14" s="21">
        <v>3.5709</v>
      </c>
      <c r="N14" s="21">
        <v>3.2255</v>
      </c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22.5" customHeight="1">
      <c r="A15" s="18" t="s">
        <v>36</v>
      </c>
      <c r="B15" s="21">
        <v>0.2083</v>
      </c>
      <c r="C15" s="21">
        <v>0.2152</v>
      </c>
      <c r="D15" s="21">
        <v>0.1887</v>
      </c>
      <c r="E15" s="21">
        <v>0.3224</v>
      </c>
      <c r="F15" s="21">
        <v>0.2188</v>
      </c>
      <c r="G15" s="21">
        <v>0.18</v>
      </c>
      <c r="H15" s="21">
        <v>0.2417</v>
      </c>
      <c r="I15" s="21">
        <v>0.2137</v>
      </c>
      <c r="J15" s="21">
        <v>0.2149</v>
      </c>
      <c r="K15" s="21">
        <v>0.2032</v>
      </c>
      <c r="L15" s="21">
        <v>0.2313</v>
      </c>
      <c r="M15" s="21">
        <v>0.2669</v>
      </c>
      <c r="N15" s="21">
        <v>0.2411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32.25" customHeight="1">
      <c r="A16" s="23" t="s">
        <v>37</v>
      </c>
      <c r="B16" s="21">
        <v>0.2482</v>
      </c>
      <c r="C16" s="21">
        <v>0.2564</v>
      </c>
      <c r="D16" s="21">
        <v>0.2249</v>
      </c>
      <c r="E16" s="21">
        <v>0.3842</v>
      </c>
      <c r="F16" s="21">
        <v>0.2607</v>
      </c>
      <c r="G16" s="21">
        <v>0.2145</v>
      </c>
      <c r="H16" s="21">
        <v>0.288</v>
      </c>
      <c r="I16" s="21">
        <v>0.2546</v>
      </c>
      <c r="J16" s="21">
        <v>0.2561</v>
      </c>
      <c r="K16" s="21">
        <v>0.2421</v>
      </c>
      <c r="L16" s="21">
        <v>0.2756</v>
      </c>
      <c r="M16" s="21">
        <v>0.3181</v>
      </c>
      <c r="N16" s="21">
        <v>0.2873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5" customHeight="1">
      <c r="A17" s="1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8" t="s">
        <v>38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</row>
    <row r="20" spans="1:23" ht="18.75" customHeight="1">
      <c r="A20" s="28" t="s">
        <v>39</v>
      </c>
      <c r="B20" s="29">
        <f aca="true" t="shared" si="2" ref="B20:O20">SUM(B21:B29)</f>
        <v>36376820.550000004</v>
      </c>
      <c r="C20" s="29">
        <f t="shared" si="2"/>
        <v>26660307.439999998</v>
      </c>
      <c r="D20" s="29">
        <f t="shared" si="2"/>
        <v>22947448.259999998</v>
      </c>
      <c r="E20" s="29">
        <f t="shared" si="2"/>
        <v>7198040.709999997</v>
      </c>
      <c r="F20" s="29">
        <f t="shared" si="2"/>
        <v>23768009.150000002</v>
      </c>
      <c r="G20" s="29">
        <f t="shared" si="2"/>
        <v>34257940.11999999</v>
      </c>
      <c r="H20" s="29">
        <f t="shared" si="2"/>
        <v>6002333.849999999</v>
      </c>
      <c r="I20" s="29">
        <f t="shared" si="2"/>
        <v>26207259.159999996</v>
      </c>
      <c r="J20" s="29">
        <f t="shared" si="2"/>
        <v>23571917.54</v>
      </c>
      <c r="K20" s="29">
        <f t="shared" si="2"/>
        <v>30654676.869999997</v>
      </c>
      <c r="L20" s="29">
        <f t="shared" si="2"/>
        <v>28056949.85999999</v>
      </c>
      <c r="M20" s="29">
        <f t="shared" si="2"/>
        <v>15649010.499999998</v>
      </c>
      <c r="N20" s="29">
        <f t="shared" si="2"/>
        <v>7952985.530000001</v>
      </c>
      <c r="O20" s="29">
        <f t="shared" si="2"/>
        <v>289303699.53999996</v>
      </c>
      <c r="Q20" s="30"/>
      <c r="R20" s="30"/>
      <c r="S20" s="30"/>
      <c r="T20" s="30"/>
      <c r="U20" s="30"/>
      <c r="V20" s="30"/>
      <c r="W20" s="30"/>
    </row>
    <row r="21" spans="1:15" ht="18.75" customHeight="1">
      <c r="A21" s="31" t="s">
        <v>40</v>
      </c>
      <c r="B21" s="32">
        <v>27066032.62</v>
      </c>
      <c r="C21" s="32">
        <v>20090140.669999994</v>
      </c>
      <c r="D21" s="32">
        <v>17513799.560000002</v>
      </c>
      <c r="E21" s="32">
        <v>7282017.959999998</v>
      </c>
      <c r="F21" s="32">
        <v>16652865.660000002</v>
      </c>
      <c r="G21" s="32">
        <v>21975443.52</v>
      </c>
      <c r="H21" s="32">
        <v>3384916.9899999998</v>
      </c>
      <c r="I21" s="32">
        <v>19993261.77</v>
      </c>
      <c r="J21" s="32">
        <v>17092805.93</v>
      </c>
      <c r="K21" s="32">
        <v>24252967.53</v>
      </c>
      <c r="L21" s="32">
        <v>20893540.079999994</v>
      </c>
      <c r="M21" s="32">
        <v>11580669.679999998</v>
      </c>
      <c r="N21" s="32">
        <v>6524059.940000001</v>
      </c>
      <c r="O21" s="32">
        <f>SUM(B21:N21)</f>
        <v>214302521.90999997</v>
      </c>
    </row>
    <row r="22" spans="1:23" ht="18.75" customHeight="1">
      <c r="A22" s="31" t="s">
        <v>41</v>
      </c>
      <c r="B22" s="32">
        <v>6085004.339999999</v>
      </c>
      <c r="C22" s="32">
        <v>4786608.16</v>
      </c>
      <c r="D22" s="32">
        <v>4136028.8800000004</v>
      </c>
      <c r="E22" s="32">
        <v>-652465.7200000001</v>
      </c>
      <c r="F22" s="32">
        <v>5864954.28</v>
      </c>
      <c r="G22" s="32">
        <v>9869460.709999999</v>
      </c>
      <c r="H22" s="32">
        <v>2278894.21</v>
      </c>
      <c r="I22" s="32">
        <v>4145632.3400000003</v>
      </c>
      <c r="J22" s="32">
        <v>5057410.710000001</v>
      </c>
      <c r="K22" s="32">
        <v>3948078.2199999997</v>
      </c>
      <c r="L22" s="32">
        <v>4780617.7</v>
      </c>
      <c r="M22" s="32">
        <v>2629069.47</v>
      </c>
      <c r="N22" s="32">
        <v>819975.8299999997</v>
      </c>
      <c r="O22" s="32">
        <f aca="true" t="shared" si="3" ref="O22:O29">SUM(B22:N22)</f>
        <v>53749269.13</v>
      </c>
      <c r="W22" s="33"/>
    </row>
    <row r="23" spans="1:15" ht="18.75" customHeight="1">
      <c r="A23" s="31" t="s">
        <v>42</v>
      </c>
      <c r="B23" s="32">
        <v>1424884.7000000002</v>
      </c>
      <c r="C23" s="32">
        <v>984232.42</v>
      </c>
      <c r="D23" s="32">
        <v>600160.89</v>
      </c>
      <c r="E23" s="32">
        <v>267459.1400000001</v>
      </c>
      <c r="F23" s="32">
        <v>718062.0299999998</v>
      </c>
      <c r="G23" s="32">
        <v>1159588.54</v>
      </c>
      <c r="H23" s="32">
        <v>116988.48000000004</v>
      </c>
      <c r="I23" s="32">
        <v>845551.9699999999</v>
      </c>
      <c r="J23" s="32">
        <v>828619.59</v>
      </c>
      <c r="K23" s="32">
        <v>1233910.74</v>
      </c>
      <c r="L23" s="32">
        <v>1172419.7599999998</v>
      </c>
      <c r="M23" s="32">
        <v>572071.37</v>
      </c>
      <c r="N23" s="32">
        <v>314068.34</v>
      </c>
      <c r="O23" s="32">
        <f t="shared" si="3"/>
        <v>10238017.97</v>
      </c>
    </row>
    <row r="24" spans="1:15" ht="18.75" customHeight="1">
      <c r="A24" s="31" t="s">
        <v>43</v>
      </c>
      <c r="B24" s="32">
        <v>94023.12000000001</v>
      </c>
      <c r="C24" s="32">
        <v>94023.12000000001</v>
      </c>
      <c r="D24" s="32">
        <v>47011.560000000005</v>
      </c>
      <c r="E24" s="32">
        <v>47011.560000000005</v>
      </c>
      <c r="F24" s="32">
        <v>47011.560000000005</v>
      </c>
      <c r="G24" s="32">
        <v>47011.560000000005</v>
      </c>
      <c r="H24" s="32">
        <v>47011.560000000005</v>
      </c>
      <c r="I24" s="32">
        <v>47011.560000000005</v>
      </c>
      <c r="J24" s="32">
        <v>47011.560000000005</v>
      </c>
      <c r="K24" s="32">
        <v>47011.560000000005</v>
      </c>
      <c r="L24" s="32">
        <v>47011.560000000005</v>
      </c>
      <c r="M24" s="32">
        <v>47011.560000000005</v>
      </c>
      <c r="N24" s="32">
        <v>47011.560000000005</v>
      </c>
      <c r="O24" s="32">
        <f t="shared" si="3"/>
        <v>705173.4000000003</v>
      </c>
    </row>
    <row r="25" spans="1:15" ht="18.75" customHeight="1">
      <c r="A25" s="31" t="s">
        <v>44</v>
      </c>
      <c r="B25" s="32">
        <v>0</v>
      </c>
      <c r="C25" s="32">
        <v>0</v>
      </c>
      <c r="D25" s="32">
        <v>-245834.14000000007</v>
      </c>
      <c r="E25" s="32">
        <v>0</v>
      </c>
      <c r="F25" s="32">
        <v>-298333.72</v>
      </c>
      <c r="G25" s="32">
        <v>0</v>
      </c>
      <c r="H25" s="32">
        <v>-65754.28</v>
      </c>
      <c r="I25" s="32">
        <v>0</v>
      </c>
      <c r="J25" s="32">
        <v>-181908.72000000003</v>
      </c>
      <c r="K25" s="32">
        <v>0</v>
      </c>
      <c r="L25" s="32">
        <v>0</v>
      </c>
      <c r="M25" s="32">
        <v>0</v>
      </c>
      <c r="N25" s="32">
        <v>0</v>
      </c>
      <c r="O25" s="32">
        <f t="shared" si="3"/>
        <v>-791830.8600000001</v>
      </c>
    </row>
    <row r="26" spans="1:26" ht="18.75" customHeight="1">
      <c r="A26" s="31" t="s">
        <v>45</v>
      </c>
      <c r="B26" s="32">
        <v>31637.170000000016</v>
      </c>
      <c r="C26" s="32">
        <v>23605.429999999993</v>
      </c>
      <c r="D26" s="32">
        <v>20435.490000000005</v>
      </c>
      <c r="E26" s="32">
        <v>6318.999999999999</v>
      </c>
      <c r="F26" s="32">
        <v>20932.129999999997</v>
      </c>
      <c r="G26" s="32">
        <v>29680.909999999996</v>
      </c>
      <c r="H26" s="32">
        <v>5223.6900000000005</v>
      </c>
      <c r="I26" s="32">
        <v>22389.460000000006</v>
      </c>
      <c r="J26" s="32">
        <v>20846.229999999992</v>
      </c>
      <c r="K26" s="32">
        <v>27135.1</v>
      </c>
      <c r="L26" s="32">
        <v>24672.95</v>
      </c>
      <c r="M26" s="32">
        <v>13281.049999999996</v>
      </c>
      <c r="N26" s="32">
        <v>6871.619999999999</v>
      </c>
      <c r="O26" s="32">
        <f t="shared" si="3"/>
        <v>253030.23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1" t="s">
        <v>46</v>
      </c>
      <c r="B27" s="32">
        <v>26359.219999999998</v>
      </c>
      <c r="C27" s="32">
        <v>19625.249999999996</v>
      </c>
      <c r="D27" s="32">
        <v>17212.14999999999</v>
      </c>
      <c r="E27" s="32">
        <v>5257.290000000002</v>
      </c>
      <c r="F27" s="32">
        <v>17320.620000000003</v>
      </c>
      <c r="G27" s="32">
        <v>23335.559999999987</v>
      </c>
      <c r="H27" s="32">
        <v>4332.709999999997</v>
      </c>
      <c r="I27" s="32">
        <v>18257.059999999983</v>
      </c>
      <c r="J27" s="32">
        <v>17492.360000000008</v>
      </c>
      <c r="K27" s="32">
        <v>22434.2</v>
      </c>
      <c r="L27" s="32">
        <v>19914.30999999999</v>
      </c>
      <c r="M27" s="32">
        <v>11271.220000000001</v>
      </c>
      <c r="N27" s="32">
        <v>5905.800000000004</v>
      </c>
      <c r="O27" s="32">
        <f t="shared" si="3"/>
        <v>208717.75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1" t="s">
        <v>47</v>
      </c>
      <c r="B28" s="32">
        <v>12297.700000000004</v>
      </c>
      <c r="C28" s="32">
        <v>9155.850000000006</v>
      </c>
      <c r="D28" s="32">
        <v>8030.550000000004</v>
      </c>
      <c r="E28" s="32">
        <v>2452.719999999998</v>
      </c>
      <c r="F28" s="32">
        <v>8080.770000000001</v>
      </c>
      <c r="G28" s="32">
        <v>10886.27</v>
      </c>
      <c r="H28" s="32">
        <v>2021.3499999999995</v>
      </c>
      <c r="I28" s="32">
        <v>8467.340000000002</v>
      </c>
      <c r="J28" s="32">
        <v>8222.860000000004</v>
      </c>
      <c r="K28" s="32">
        <v>10315.25</v>
      </c>
      <c r="L28" s="32">
        <v>9290.389999999996</v>
      </c>
      <c r="M28" s="32">
        <v>5258.5300000000025</v>
      </c>
      <c r="N28" s="32">
        <v>2755.280000000002</v>
      </c>
      <c r="O28" s="32">
        <f t="shared" si="3"/>
        <v>97234.86000000002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1" t="s">
        <v>48</v>
      </c>
      <c r="B29" s="32">
        <v>1636581.68</v>
      </c>
      <c r="C29" s="32">
        <v>652916.54</v>
      </c>
      <c r="D29" s="32">
        <v>850603.3199999997</v>
      </c>
      <c r="E29" s="32">
        <v>239988.75999999986</v>
      </c>
      <c r="F29" s="32">
        <v>737115.8200000001</v>
      </c>
      <c r="G29" s="32">
        <v>1142533.0500000003</v>
      </c>
      <c r="H29" s="32">
        <v>228699.13999999998</v>
      </c>
      <c r="I29" s="32">
        <v>1126687.66</v>
      </c>
      <c r="J29" s="32">
        <v>681417.0200000001</v>
      </c>
      <c r="K29" s="32">
        <v>1112824.27</v>
      </c>
      <c r="L29" s="32">
        <v>1109483.11</v>
      </c>
      <c r="M29" s="32">
        <v>790377.6199999998</v>
      </c>
      <c r="N29" s="32">
        <v>232337.15999999995</v>
      </c>
      <c r="O29" s="32">
        <f t="shared" si="3"/>
        <v>10541565.149999999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34"/>
      <c r="B30" s="20"/>
      <c r="C30" s="2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18.75" customHeight="1">
      <c r="A31" s="18" t="s">
        <v>49</v>
      </c>
      <c r="B31" s="32">
        <f aca="true" t="shared" si="4" ref="B31:O31">+B32+B34+B54+B55+B58-B59</f>
        <v>3381236.060000001</v>
      </c>
      <c r="C31" s="32">
        <f>+C32+C34+C54+C55+C58-C59</f>
        <v>1884214.3300000017</v>
      </c>
      <c r="D31" s="32">
        <f t="shared" si="4"/>
        <v>2019346.4500000002</v>
      </c>
      <c r="E31" s="32">
        <f t="shared" si="4"/>
        <v>522836.44</v>
      </c>
      <c r="F31" s="32">
        <f t="shared" si="4"/>
        <v>4382974.9799999995</v>
      </c>
      <c r="G31" s="32">
        <f t="shared" si="4"/>
        <v>2374312.684512289</v>
      </c>
      <c r="H31" s="32">
        <f t="shared" si="4"/>
        <v>1125161.34</v>
      </c>
      <c r="I31" s="32">
        <f t="shared" si="4"/>
        <v>3867568.62</v>
      </c>
      <c r="J31" s="32">
        <f t="shared" si="4"/>
        <v>1061829.11</v>
      </c>
      <c r="K31" s="32">
        <f t="shared" si="4"/>
        <v>2682034.150000001</v>
      </c>
      <c r="L31" s="32">
        <f t="shared" si="4"/>
        <v>2645710.1699999995</v>
      </c>
      <c r="M31" s="32">
        <f t="shared" si="4"/>
        <v>1153476.5</v>
      </c>
      <c r="N31" s="32">
        <f t="shared" si="4"/>
        <v>814780.0700000002</v>
      </c>
      <c r="O31" s="32">
        <f t="shared" si="4"/>
        <v>27915480.90451228</v>
      </c>
    </row>
    <row r="32" spans="1:15" ht="18.75" customHeight="1">
      <c r="A32" s="31" t="s">
        <v>50</v>
      </c>
      <c r="B32" s="37">
        <v>-1780398.4</v>
      </c>
      <c r="C32" s="37">
        <v>-1900487.5999999996</v>
      </c>
      <c r="D32" s="37">
        <v>-1378264.8000000003</v>
      </c>
      <c r="E32" s="37">
        <v>-289203.2</v>
      </c>
      <c r="F32" s="37">
        <v>-1044841.5999999999</v>
      </c>
      <c r="G32" s="37">
        <v>-1582451.1999999997</v>
      </c>
      <c r="H32" s="37">
        <v>-238862.79999999993</v>
      </c>
      <c r="I32" s="37">
        <v>-1978429.2</v>
      </c>
      <c r="J32" s="37">
        <v>-1445972.0000000002</v>
      </c>
      <c r="K32" s="37">
        <v>-1170699.2000000004</v>
      </c>
      <c r="L32" s="37">
        <v>-965302.7999999998</v>
      </c>
      <c r="M32" s="37">
        <v>-715721.6000000001</v>
      </c>
      <c r="N32" s="37">
        <v>-523683.6</v>
      </c>
      <c r="O32" s="37">
        <f>+O33</f>
        <v>-15014318</v>
      </c>
    </row>
    <row r="33" spans="1:26" ht="18.75" customHeight="1">
      <c r="A33" s="34" t="s">
        <v>51</v>
      </c>
      <c r="B33" s="20">
        <v>-1780398.4</v>
      </c>
      <c r="C33" s="20">
        <v>-1900487.5999999996</v>
      </c>
      <c r="D33" s="20">
        <v>-1378264.8000000003</v>
      </c>
      <c r="E33" s="20">
        <v>-289203.2</v>
      </c>
      <c r="F33" s="20">
        <v>-1044841.5999999999</v>
      </c>
      <c r="G33" s="20">
        <v>-1582451.1999999997</v>
      </c>
      <c r="H33" s="20">
        <v>-238862.79999999993</v>
      </c>
      <c r="I33" s="20">
        <v>-1978429.2</v>
      </c>
      <c r="J33" s="20">
        <v>-1445972.0000000002</v>
      </c>
      <c r="K33" s="20">
        <v>-1170699.2000000004</v>
      </c>
      <c r="L33" s="20">
        <v>-965302.7999999998</v>
      </c>
      <c r="M33" s="20">
        <v>-715721.6000000001</v>
      </c>
      <c r="N33" s="20">
        <v>-523683.6</v>
      </c>
      <c r="O33" s="38">
        <f aca="true" t="shared" si="5" ref="O33:O59">SUM(B33:N33)</f>
        <v>-15014318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31" t="s">
        <v>52</v>
      </c>
      <c r="B34" s="37">
        <f>SUM(B35:B52)</f>
        <v>1096134.9000000006</v>
      </c>
      <c r="C34" s="37">
        <f aca="true" t="shared" si="6" ref="C34:O34">SUM(C35:C52)</f>
        <v>770584.8700000009</v>
      </c>
      <c r="D34" s="37">
        <f t="shared" si="6"/>
        <v>903536.1500000006</v>
      </c>
      <c r="E34" s="37">
        <f t="shared" si="6"/>
        <v>-36825.179999999986</v>
      </c>
      <c r="F34" s="37">
        <f t="shared" si="6"/>
        <v>2747937.7399999998</v>
      </c>
      <c r="G34" s="37">
        <f t="shared" si="6"/>
        <v>132542.48451228888</v>
      </c>
      <c r="H34" s="37">
        <f t="shared" si="6"/>
        <v>589252.71</v>
      </c>
      <c r="I34" s="37">
        <f t="shared" si="6"/>
        <v>2993445.64</v>
      </c>
      <c r="J34" s="37">
        <f t="shared" si="6"/>
        <v>-122973.40999999999</v>
      </c>
      <c r="K34" s="37">
        <f t="shared" si="6"/>
        <v>608721.0000000016</v>
      </c>
      <c r="L34" s="37">
        <f t="shared" si="6"/>
        <v>461411.0899999988</v>
      </c>
      <c r="M34" s="37">
        <f t="shared" si="6"/>
        <v>17907.87000000001</v>
      </c>
      <c r="N34" s="37">
        <f t="shared" si="6"/>
        <v>256041.15000000005</v>
      </c>
      <c r="O34" s="37">
        <f t="shared" si="6"/>
        <v>10417717.01451228</v>
      </c>
    </row>
    <row r="35" spans="1:26" ht="18.75" customHeight="1">
      <c r="A35" s="34" t="s">
        <v>53</v>
      </c>
      <c r="B35" s="39">
        <v>-25918.11</v>
      </c>
      <c r="C35" s="39">
        <v>-11130.87</v>
      </c>
      <c r="D35" s="39">
        <v>-74982.82</v>
      </c>
      <c r="E35" s="39">
        <v>-47773.56</v>
      </c>
      <c r="F35" s="39">
        <v>-79612.32999999999</v>
      </c>
      <c r="G35" s="39">
        <v>-983.24</v>
      </c>
      <c r="H35" s="39">
        <v>0</v>
      </c>
      <c r="I35" s="39">
        <v>0</v>
      </c>
      <c r="J35" s="39">
        <v>-7055.29</v>
      </c>
      <c r="K35" s="39">
        <v>-42496.99</v>
      </c>
      <c r="L35" s="39">
        <v>-153672.28</v>
      </c>
      <c r="M35" s="39">
        <v>-414.35999999999996</v>
      </c>
      <c r="N35" s="39">
        <v>-5419.09</v>
      </c>
      <c r="O35" s="39">
        <f t="shared" si="5"/>
        <v>-449458.94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4" t="s">
        <v>54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-3564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f t="shared" si="5"/>
        <v>-3564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4" t="s">
        <v>55</v>
      </c>
      <c r="B37" s="39">
        <v>0</v>
      </c>
      <c r="C37" s="39">
        <v>-22500</v>
      </c>
      <c r="D37" s="39">
        <v>-67000</v>
      </c>
      <c r="E37" s="39">
        <v>0</v>
      </c>
      <c r="F37" s="39">
        <v>-15500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5"/>
        <v>-105000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4" t="s">
        <v>56</v>
      </c>
      <c r="B38" s="39">
        <v>0</v>
      </c>
      <c r="C38" s="39">
        <v>-3281.92</v>
      </c>
      <c r="D38" s="39">
        <v>-11801.79</v>
      </c>
      <c r="E38" s="39">
        <v>0</v>
      </c>
      <c r="F38" s="39">
        <v>-2150.39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40">
        <f t="shared" si="5"/>
        <v>-17234.100000000002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4" t="s">
        <v>57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9">
        <v>25362000</v>
      </c>
      <c r="C40" s="39">
        <v>18490500</v>
      </c>
      <c r="D40" s="39">
        <v>14427000</v>
      </c>
      <c r="E40" s="39">
        <v>0</v>
      </c>
      <c r="F40" s="39">
        <v>2817000</v>
      </c>
      <c r="G40" s="39">
        <v>0</v>
      </c>
      <c r="H40" s="39">
        <v>4468500</v>
      </c>
      <c r="I40" s="39">
        <v>15615000</v>
      </c>
      <c r="J40" s="39">
        <v>0</v>
      </c>
      <c r="K40" s="39">
        <v>22860000</v>
      </c>
      <c r="L40" s="39">
        <v>20925000</v>
      </c>
      <c r="M40" s="39">
        <v>0</v>
      </c>
      <c r="N40" s="39">
        <v>0</v>
      </c>
      <c r="O40" s="39">
        <f t="shared" si="5"/>
        <v>124965000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9">
        <v>-24291000</v>
      </c>
      <c r="C41" s="39">
        <v>-17716500</v>
      </c>
      <c r="D41" s="39">
        <v>-13392000</v>
      </c>
      <c r="E41" s="39">
        <v>0</v>
      </c>
      <c r="F41" s="39">
        <v>0</v>
      </c>
      <c r="G41" s="39">
        <v>0</v>
      </c>
      <c r="H41" s="39">
        <v>-3850200</v>
      </c>
      <c r="I41" s="39">
        <v>-12645000</v>
      </c>
      <c r="J41" s="39">
        <v>0</v>
      </c>
      <c r="K41" s="39">
        <v>-22248000</v>
      </c>
      <c r="L41" s="39">
        <v>-20349000</v>
      </c>
      <c r="M41" s="39">
        <v>0</v>
      </c>
      <c r="N41" s="39">
        <v>0</v>
      </c>
      <c r="O41" s="39">
        <f t="shared" si="5"/>
        <v>-114491700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60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f t="shared" si="5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6" t="s">
        <v>61</v>
      </c>
      <c r="B43" s="39">
        <v>-175922.51</v>
      </c>
      <c r="C43" s="39">
        <v>-131261.22</v>
      </c>
      <c r="D43" s="39">
        <v>-113634.11999999997</v>
      </c>
      <c r="E43" s="39">
        <v>-35138.02</v>
      </c>
      <c r="F43" s="39">
        <v>-116395.62</v>
      </c>
      <c r="G43" s="39">
        <v>-165044.29999999993</v>
      </c>
      <c r="H43" s="39">
        <v>-29047.29</v>
      </c>
      <c r="I43" s="39">
        <v>-124499.39999999998</v>
      </c>
      <c r="J43" s="39">
        <v>-115918.12</v>
      </c>
      <c r="K43" s="39">
        <v>-150888.41</v>
      </c>
      <c r="L43" s="39">
        <v>-137197.11</v>
      </c>
      <c r="M43" s="39">
        <v>-73850.56999999999</v>
      </c>
      <c r="N43" s="39">
        <v>-38209.259999999995</v>
      </c>
      <c r="O43" s="39">
        <f t="shared" si="5"/>
        <v>-1407005.9500000002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6" t="s">
        <v>62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f t="shared" si="5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6" t="s">
        <v>63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f t="shared" si="5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6" t="s">
        <v>64</v>
      </c>
      <c r="B46" s="39">
        <v>226975.52000000005</v>
      </c>
      <c r="C46" s="39">
        <v>164758.88</v>
      </c>
      <c r="D46" s="39">
        <v>135954.88</v>
      </c>
      <c r="E46" s="39">
        <v>46086.4</v>
      </c>
      <c r="F46" s="39">
        <v>144596.08000000005</v>
      </c>
      <c r="G46" s="39">
        <v>298570.0245122888</v>
      </c>
      <c r="H46" s="39">
        <v>0</v>
      </c>
      <c r="I46" s="39">
        <v>151509.03999999998</v>
      </c>
      <c r="J46" s="39">
        <v>0</v>
      </c>
      <c r="K46" s="39">
        <v>190106.4</v>
      </c>
      <c r="L46" s="39">
        <v>176280.48</v>
      </c>
      <c r="M46" s="39">
        <v>92172.8</v>
      </c>
      <c r="N46" s="39">
        <v>48390.72</v>
      </c>
      <c r="O46" s="39">
        <f t="shared" si="5"/>
        <v>1675401.2245122888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6" t="s">
        <v>65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130410.64</v>
      </c>
      <c r="O47" s="39">
        <f t="shared" si="5"/>
        <v>130410.64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6" t="s">
        <v>66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27089.2</v>
      </c>
      <c r="O48" s="39">
        <f t="shared" si="5"/>
        <v>27089.2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6" t="s">
        <v>67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1097.45</v>
      </c>
      <c r="O49" s="39">
        <f t="shared" si="5"/>
        <v>1097.45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6" t="s">
        <v>68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65887.19</v>
      </c>
      <c r="O50" s="39">
        <f t="shared" si="5"/>
        <v>65887.19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6" t="s">
        <v>69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-16126.74</v>
      </c>
      <c r="O51" s="39">
        <f>SUM(B51:N51)</f>
        <v>-16126.74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70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42921.04</v>
      </c>
      <c r="O52" s="39">
        <f>SUM(B52:N52)</f>
        <v>42921.04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31" t="s">
        <v>71</v>
      </c>
      <c r="B54" s="41">
        <v>3917784.24</v>
      </c>
      <c r="C54" s="41">
        <v>2954343.3800000004</v>
      </c>
      <c r="D54" s="41">
        <v>2418922.09</v>
      </c>
      <c r="E54" s="41">
        <v>827382.88</v>
      </c>
      <c r="F54" s="41">
        <v>2614312.75</v>
      </c>
      <c r="G54" s="41">
        <v>3725459.4699999997</v>
      </c>
      <c r="H54" s="41">
        <v>754515.8200000001</v>
      </c>
      <c r="I54" s="41">
        <v>2750977.63</v>
      </c>
      <c r="J54" s="41">
        <v>2570993.95</v>
      </c>
      <c r="K54" s="41">
        <v>3143564.01</v>
      </c>
      <c r="L54" s="41">
        <v>3050592.91</v>
      </c>
      <c r="M54" s="41">
        <v>1780064.42</v>
      </c>
      <c r="N54" s="41">
        <v>1061684.09</v>
      </c>
      <c r="O54" s="39">
        <f t="shared" si="5"/>
        <v>31570597.639999997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31" t="s">
        <v>72</v>
      </c>
      <c r="B55" s="41">
        <v>147715.32</v>
      </c>
      <c r="C55" s="41">
        <v>59773.68000000001</v>
      </c>
      <c r="D55" s="41">
        <v>75153.01000000001</v>
      </c>
      <c r="E55" s="41">
        <v>21481.940000000002</v>
      </c>
      <c r="F55" s="41">
        <v>65566.09</v>
      </c>
      <c r="G55" s="41">
        <v>98761.93</v>
      </c>
      <c r="H55" s="41">
        <v>20255.61</v>
      </c>
      <c r="I55" s="41">
        <v>101574.54999999999</v>
      </c>
      <c r="J55" s="41">
        <v>59780.57000000001</v>
      </c>
      <c r="K55" s="41">
        <v>100448.34000000001</v>
      </c>
      <c r="L55" s="41">
        <v>99008.97</v>
      </c>
      <c r="M55" s="41">
        <v>71225.81</v>
      </c>
      <c r="N55" s="41">
        <v>20738.43</v>
      </c>
      <c r="O55" s="39">
        <f t="shared" si="5"/>
        <v>941484.2499999999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3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9"/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8" t="s">
        <v>73</v>
      </c>
      <c r="B57" s="42">
        <f aca="true" t="shared" si="7" ref="B57:N57">+B20+B31</f>
        <v>39758056.61000001</v>
      </c>
      <c r="C57" s="42">
        <f t="shared" si="7"/>
        <v>28544521.77</v>
      </c>
      <c r="D57" s="42">
        <f t="shared" si="7"/>
        <v>24966794.709999997</v>
      </c>
      <c r="E57" s="42">
        <f t="shared" si="7"/>
        <v>7720877.149999998</v>
      </c>
      <c r="F57" s="42">
        <f t="shared" si="7"/>
        <v>28150984.130000003</v>
      </c>
      <c r="G57" s="42">
        <f t="shared" si="7"/>
        <v>36632252.80451228</v>
      </c>
      <c r="H57" s="42">
        <f t="shared" si="7"/>
        <v>7127495.189999999</v>
      </c>
      <c r="I57" s="42">
        <f t="shared" si="7"/>
        <v>30074827.779999997</v>
      </c>
      <c r="J57" s="42">
        <f t="shared" si="7"/>
        <v>24633746.65</v>
      </c>
      <c r="K57" s="42">
        <f t="shared" si="7"/>
        <v>33336711.02</v>
      </c>
      <c r="L57" s="42">
        <f t="shared" si="7"/>
        <v>30702660.029999986</v>
      </c>
      <c r="M57" s="42">
        <f t="shared" si="7"/>
        <v>16802487</v>
      </c>
      <c r="N57" s="42">
        <f t="shared" si="7"/>
        <v>8767765.600000001</v>
      </c>
      <c r="O57" s="42">
        <f>SUM(B57:N57)</f>
        <v>317219180.4445123</v>
      </c>
      <c r="P57"/>
      <c r="Q57" s="43">
        <f>O57-O63</f>
        <v>0.044512271881103516</v>
      </c>
      <c r="R57"/>
      <c r="S57"/>
      <c r="T57"/>
      <c r="U57"/>
      <c r="V57"/>
      <c r="W57"/>
      <c r="X57"/>
      <c r="Y57"/>
      <c r="Z57"/>
    </row>
    <row r="58" spans="1:19" ht="18.75" customHeight="1">
      <c r="A58" s="44" t="s">
        <v>74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20">
        <f t="shared" si="5"/>
        <v>0</v>
      </c>
      <c r="P58"/>
      <c r="Q58"/>
      <c r="R58"/>
      <c r="S58"/>
    </row>
    <row r="59" spans="1:19" ht="18.75" customHeight="1">
      <c r="A59" s="44" t="s">
        <v>75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20">
        <f t="shared" si="5"/>
        <v>0</v>
      </c>
      <c r="P59"/>
      <c r="Q59"/>
      <c r="R59"/>
      <c r="S59"/>
    </row>
    <row r="60" spans="1:19" ht="15.75">
      <c r="A60" s="45"/>
      <c r="B60" s="46"/>
      <c r="C60" s="46"/>
      <c r="D60" s="47"/>
      <c r="E60" s="47"/>
      <c r="F60" s="47"/>
      <c r="G60" s="47"/>
      <c r="H60" s="47"/>
      <c r="I60" s="46"/>
      <c r="J60" s="47"/>
      <c r="K60" s="47"/>
      <c r="L60" s="47"/>
      <c r="M60" s="47"/>
      <c r="N60" s="47"/>
      <c r="O60" s="48"/>
      <c r="P60" s="49"/>
      <c r="Q60"/>
      <c r="R60" s="43"/>
      <c r="S60"/>
    </row>
    <row r="61" spans="1:19" ht="12.75" customHeight="1">
      <c r="A61" s="50"/>
      <c r="B61" s="51"/>
      <c r="C61" s="51"/>
      <c r="D61" s="52"/>
      <c r="E61" s="52"/>
      <c r="F61" s="52"/>
      <c r="G61" s="52"/>
      <c r="H61" s="52"/>
      <c r="I61" s="51"/>
      <c r="J61" s="52"/>
      <c r="K61" s="52"/>
      <c r="L61" s="52"/>
      <c r="M61" s="52"/>
      <c r="N61" s="52"/>
      <c r="O61" s="53"/>
      <c r="P61" s="49"/>
      <c r="Q61"/>
      <c r="R61" s="43"/>
      <c r="S61"/>
    </row>
    <row r="62" spans="1:17" ht="15" customHeight="1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  <c r="Q62"/>
    </row>
    <row r="63" spans="1:17" ht="18.75" customHeight="1">
      <c r="A63" s="18" t="s">
        <v>76</v>
      </c>
      <c r="B63" s="57">
        <f aca="true" t="shared" si="8" ref="B63:O63">SUM(B64:B74)</f>
        <v>39758056.620000005</v>
      </c>
      <c r="C63" s="57">
        <f t="shared" si="8"/>
        <v>28544521.740000002</v>
      </c>
      <c r="D63" s="57">
        <f t="shared" si="8"/>
        <v>24966794.7</v>
      </c>
      <c r="E63" s="57">
        <f t="shared" si="8"/>
        <v>7720877.169999999</v>
      </c>
      <c r="F63" s="57">
        <f t="shared" si="8"/>
        <v>28150984.100000005</v>
      </c>
      <c r="G63" s="57">
        <f t="shared" si="8"/>
        <v>36632252.81999999</v>
      </c>
      <c r="H63" s="57">
        <f t="shared" si="8"/>
        <v>7127495.199999999</v>
      </c>
      <c r="I63" s="57">
        <f t="shared" si="8"/>
        <v>30074827.840000004</v>
      </c>
      <c r="J63" s="57">
        <f t="shared" si="8"/>
        <v>24633746.650000002</v>
      </c>
      <c r="K63" s="57">
        <f t="shared" si="8"/>
        <v>33336711.009999998</v>
      </c>
      <c r="L63" s="57">
        <f t="shared" si="8"/>
        <v>30702659.999999996</v>
      </c>
      <c r="M63" s="57">
        <f t="shared" si="8"/>
        <v>16802486.949999996</v>
      </c>
      <c r="N63" s="57">
        <f t="shared" si="8"/>
        <v>8767765.600000001</v>
      </c>
      <c r="O63" s="42">
        <f t="shared" si="8"/>
        <v>317219180.40000004</v>
      </c>
      <c r="Q63"/>
    </row>
    <row r="64" spans="1:18" ht="18.75" customHeight="1">
      <c r="A64" s="31" t="s">
        <v>77</v>
      </c>
      <c r="B64" s="57">
        <v>32490824.480000004</v>
      </c>
      <c r="C64" s="57">
        <v>20343756.45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42">
        <f>SUM(B64:N64)</f>
        <v>52834580.93000001</v>
      </c>
      <c r="P64"/>
      <c r="Q64"/>
      <c r="R64" s="43"/>
    </row>
    <row r="65" spans="1:16" ht="18.75" customHeight="1">
      <c r="A65" s="31" t="s">
        <v>78</v>
      </c>
      <c r="B65" s="57">
        <v>7267232.14</v>
      </c>
      <c r="C65" s="57">
        <v>8200765.290000001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42">
        <f aca="true" t="shared" si="9" ref="O65:O74">SUM(B65:N65)</f>
        <v>15467997.43</v>
      </c>
      <c r="P65"/>
    </row>
    <row r="66" spans="1:17" ht="18.75" customHeight="1">
      <c r="A66" s="31" t="s">
        <v>79</v>
      </c>
      <c r="B66" s="58">
        <v>0</v>
      </c>
      <c r="C66" s="58">
        <v>0</v>
      </c>
      <c r="D66" s="37">
        <v>24966794.7</v>
      </c>
      <c r="E66" s="58">
        <v>0</v>
      </c>
      <c r="F66" s="58">
        <v>0</v>
      </c>
      <c r="G66" s="58">
        <v>0</v>
      </c>
      <c r="H66" s="57">
        <v>7127495.199999999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37">
        <f t="shared" si="9"/>
        <v>32094289.9</v>
      </c>
      <c r="Q66"/>
    </row>
    <row r="67" spans="1:18" ht="18.75" customHeight="1">
      <c r="A67" s="31" t="s">
        <v>80</v>
      </c>
      <c r="B67" s="58">
        <v>0</v>
      </c>
      <c r="C67" s="58">
        <v>0</v>
      </c>
      <c r="D67" s="58">
        <v>0</v>
      </c>
      <c r="E67" s="37">
        <v>7720877.169999999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42">
        <f t="shared" si="9"/>
        <v>7720877.169999999</v>
      </c>
      <c r="R67"/>
    </row>
    <row r="68" spans="1:19" ht="18.75" customHeight="1">
      <c r="A68" s="31" t="s">
        <v>81</v>
      </c>
      <c r="B68" s="58">
        <v>0</v>
      </c>
      <c r="C68" s="58">
        <v>0</v>
      </c>
      <c r="D68" s="58">
        <v>0</v>
      </c>
      <c r="E68" s="58">
        <v>0</v>
      </c>
      <c r="F68" s="37">
        <v>28150984.100000005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37">
        <f t="shared" si="9"/>
        <v>28150984.100000005</v>
      </c>
      <c r="S68"/>
    </row>
    <row r="69" spans="1:20" ht="18.75" customHeight="1">
      <c r="A69" s="31" t="s">
        <v>82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7">
        <v>36632252.81999999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42">
        <f t="shared" si="9"/>
        <v>36632252.81999999</v>
      </c>
      <c r="T69"/>
    </row>
    <row r="70" spans="1:21" ht="18.75" customHeight="1">
      <c r="A70" s="31" t="s">
        <v>83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7">
        <v>30074827.840000004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42">
        <f t="shared" si="9"/>
        <v>30074827.840000004</v>
      </c>
      <c r="U70"/>
    </row>
    <row r="71" spans="1:22" ht="18.75" customHeight="1">
      <c r="A71" s="31" t="s">
        <v>84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37">
        <v>24633746.650000002</v>
      </c>
      <c r="K71" s="58">
        <v>0</v>
      </c>
      <c r="L71" s="58">
        <v>0</v>
      </c>
      <c r="M71" s="58">
        <v>0</v>
      </c>
      <c r="N71" s="58">
        <v>0</v>
      </c>
      <c r="O71" s="42">
        <f t="shared" si="9"/>
        <v>24633746.650000002</v>
      </c>
      <c r="V71"/>
    </row>
    <row r="72" spans="1:23" ht="18.75" customHeight="1">
      <c r="A72" s="31" t="s">
        <v>85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37">
        <v>33336711.009999998</v>
      </c>
      <c r="L72" s="37">
        <v>30702659.999999996</v>
      </c>
      <c r="M72" s="58">
        <v>0</v>
      </c>
      <c r="N72" s="58">
        <v>0</v>
      </c>
      <c r="O72" s="42">
        <f t="shared" si="9"/>
        <v>64039371.00999999</v>
      </c>
      <c r="P72"/>
      <c r="W72"/>
    </row>
    <row r="73" spans="1:25" ht="18.75" customHeight="1">
      <c r="A73" s="31" t="s">
        <v>86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37">
        <v>16802486.949999996</v>
      </c>
      <c r="N73" s="58">
        <v>0</v>
      </c>
      <c r="O73" s="42">
        <f t="shared" si="9"/>
        <v>16802486.949999996</v>
      </c>
      <c r="R73"/>
      <c r="Y73"/>
    </row>
    <row r="74" spans="1:26" ht="18.75" customHeight="1">
      <c r="A74" s="45" t="s">
        <v>87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60">
        <v>8767765.600000001</v>
      </c>
      <c r="O74" s="61">
        <f t="shared" si="9"/>
        <v>8767765.600000001</v>
      </c>
      <c r="P74"/>
      <c r="S74"/>
      <c r="Z74"/>
    </row>
    <row r="75" spans="1:12" ht="29.25" customHeight="1">
      <c r="A75" s="62" t="s">
        <v>88</v>
      </c>
      <c r="B75" s="63"/>
      <c r="C75" s="63"/>
      <c r="D75"/>
      <c r="E75"/>
      <c r="F75"/>
      <c r="G75"/>
      <c r="H75" s="64"/>
      <c r="I75" s="64"/>
      <c r="J75"/>
      <c r="K75"/>
      <c r="L75"/>
    </row>
    <row r="76" spans="1:14" ht="119.25" customHeight="1">
      <c r="A76" s="65" t="s">
        <v>89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20.25" customHeight="1">
      <c r="A77" s="66" t="s">
        <v>90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</sheetData>
  <sheetProtection/>
  <mergeCells count="7">
    <mergeCell ref="A77:N77"/>
    <mergeCell ref="A1:O1"/>
    <mergeCell ref="A2:O2"/>
    <mergeCell ref="A4:A6"/>
    <mergeCell ref="B4:N4"/>
    <mergeCell ref="O4:O6"/>
    <mergeCell ref="A76:N7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2022-06-09T19:04:59Z</dcterms:created>
  <dcterms:modified xsi:type="dcterms:W3CDTF">2022-06-09T19:16:33Z</dcterms:modified>
  <cp:category/>
  <cp:version/>
  <cp:contentType/>
  <cp:contentStatus/>
</cp:coreProperties>
</file>