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<sst xmlns="http://schemas.openxmlformats.org/spreadsheetml/2006/main" count="81" uniqueCount="80">
  <si>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</si>
  <si>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</si>
  <si>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</si>
  <si>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</si>
  <si>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</si>
  <si>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</si>
  <si>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</si>
  <si>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</si>
  <si>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</si>
  <si>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</si>
  <si>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</si>
  <si>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</si>
  <si>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</si>
  <si>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</si>
  <si>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</si>
  <si>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</si>
  <si>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</si>
  <si>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</si>
  <si>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</si>
  <si>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</si>
  <si>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</si>
  <si>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</si>
  <si>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</si>
  <si>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</si>
  <si>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</si>
  <si>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</si>
  <si>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</si>
  <si>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</si>
  <si>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</si>
  <si>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</si>
  <si>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</si>
  <si>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</si>
  <si>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</si>
  <si>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</si>
  <si>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</si>
  <si>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</si>
  <si>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</si>
  <si>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</si>
  <si>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</si>
  <si>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</si>
  <si>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</si>
  <si>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</si>
  <si>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</si>
  <si>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</si>
  <si>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</si>
  <si>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</si>
  <si>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</si>
  <si>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</si>
  <si>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</si>
  <si>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</si>
  <si>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</si>
  <si>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</si>
  <si>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</si>
  <si>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</si>
  <si>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</si>
  <si>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</si>
  <si>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</si>
  <si>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</si>
  <si>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</si>
  <si>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</si>
  <si>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</si>
  <si>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</si>
  <si>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</si>
  <si>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</si>
  <si>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</si>
  <si>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</si>
  <si>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</si>
  <si>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</si>
  <si>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</si>
  <si>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</si>
  <si>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</si>
  <si>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</si>
  <si>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05/03/22 - VENCIMENTO 11/03/22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</si>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</sst>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45529</v>
      </c>
      <c r="C7" s="10">
        <f>C8+C11</f>
        <v>57241</v>
      </c>
      <c r="D7" s="10">
        <f aca="true" t="shared" si="0" ref="D7:K7">D8+D11</f>
        <v>175976</v>
      </c>
      <c r="E7" s="10">
        <f t="shared" si="0"/>
        <v>149536</v>
      </c>
      <c r="F7" s="10">
        <f t="shared" si="0"/>
        <v>157728</v>
      </c>
      <c r="G7" s="10">
        <f t="shared" si="0"/>
        <v>70213</v>
      </c>
      <c r="H7" s="10">
        <f t="shared" si="0"/>
        <v>35250</v>
      </c>
      <c r="I7" s="10">
        <f t="shared" si="0"/>
        <v>63549</v>
      </c>
      <c r="J7" s="10">
        <f t="shared" si="0"/>
        <v>43780</v>
      </c>
      <c r="K7" s="10">
        <f t="shared" si="0"/>
        <v>120911</v>
      </c>
      <c r="L7" s="10">
        <f>SUM(B7:K7)</f>
        <v>919713</v>
      </c>
      <c r="M7" s="11"/>
    </row>
    <row r="8" spans="1:13" ht="17.25" customHeight="1">
      <c r="A8" s="12" t="s">
        <v>18</v>
      </c>
      <c r="B8" s="13">
        <f>B9+B10</f>
        <v>4530</v>
      </c>
      <c r="C8" s="13">
        <f aca="true" t="shared" si="1" ref="C8:K8">C9+C10</f>
        <v>5110</v>
      </c>
      <c r="D8" s="13">
        <f t="shared" si="1"/>
        <v>16578</v>
      </c>
      <c r="E8" s="13">
        <f t="shared" si="1"/>
        <v>12260</v>
      </c>
      <c r="F8" s="13">
        <f t="shared" si="1"/>
        <v>12518</v>
      </c>
      <c r="G8" s="13">
        <f t="shared" si="1"/>
        <v>7133</v>
      </c>
      <c r="H8" s="13">
        <f t="shared" si="1"/>
        <v>2854</v>
      </c>
      <c r="I8" s="13">
        <f t="shared" si="1"/>
        <v>3993</v>
      </c>
      <c r="J8" s="13">
        <f t="shared" si="1"/>
        <v>3522</v>
      </c>
      <c r="K8" s="13">
        <f t="shared" si="1"/>
        <v>9341</v>
      </c>
      <c r="L8" s="13">
        <f>SUM(B8:K8)</f>
        <v>77839</v>
      </c>
      <c r="M8"/>
    </row>
    <row r="9" spans="1:13" ht="17.25" customHeight="1">
      <c r="A9" s="14" t="s">
        <v>19</v>
      </c>
      <c r="B9" s="15">
        <v>4529</v>
      </c>
      <c r="C9" s="15">
        <v>5110</v>
      </c>
      <c r="D9" s="15">
        <v>16578</v>
      </c>
      <c r="E9" s="15">
        <v>12260</v>
      </c>
      <c r="F9" s="15">
        <v>12518</v>
      </c>
      <c r="G9" s="15">
        <v>7133</v>
      </c>
      <c r="H9" s="15">
        <v>2845</v>
      </c>
      <c r="I9" s="15">
        <v>3993</v>
      </c>
      <c r="J9" s="15">
        <v>3522</v>
      </c>
      <c r="K9" s="15">
        <v>9341</v>
      </c>
      <c r="L9" s="13">
        <f>SUM(B9:K9)</f>
        <v>77829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40999</v>
      </c>
      <c r="C11" s="15">
        <v>52131</v>
      </c>
      <c r="D11" s="15">
        <v>159398</v>
      </c>
      <c r="E11" s="15">
        <v>137276</v>
      </c>
      <c r="F11" s="15">
        <v>145210</v>
      </c>
      <c r="G11" s="15">
        <v>63080</v>
      </c>
      <c r="H11" s="15">
        <v>32396</v>
      </c>
      <c r="I11" s="15">
        <v>59556</v>
      </c>
      <c r="J11" s="15">
        <v>40258</v>
      </c>
      <c r="K11" s="15">
        <v>111570</v>
      </c>
      <c r="L11" s="13">
        <f>SUM(B11:K11)</f>
        <v>841874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0" t="s">
        <v>74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1.079032631432411</v>
      </c>
      <c r="C16" s="22">
        <v>1.226618518707546</v>
      </c>
      <c r="D16" s="22">
        <v>1.141627819635244</v>
      </c>
      <c r="E16" s="22">
        <v>1.119974302890411</v>
      </c>
      <c r="F16" s="22">
        <v>1.278334933067699</v>
      </c>
      <c r="G16" s="22">
        <v>1.213440670149904</v>
      </c>
      <c r="H16" s="22">
        <v>1.202214833509996</v>
      </c>
      <c r="I16" s="22">
        <v>1.251110379882934</v>
      </c>
      <c r="J16" s="22">
        <v>1.353965426066256</v>
      </c>
      <c r="K16" s="22">
        <v>1.103255063551575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319755.49</v>
      </c>
      <c r="C18" s="25">
        <f aca="true" t="shared" si="2" ref="C18:K18">SUM(C19:C26)</f>
        <v>255122.54000000004</v>
      </c>
      <c r="D18" s="25">
        <f t="shared" si="2"/>
        <v>876782.07</v>
      </c>
      <c r="E18" s="25">
        <f t="shared" si="2"/>
        <v>734512.4699999999</v>
      </c>
      <c r="F18" s="25">
        <f t="shared" si="2"/>
        <v>786908.5400000002</v>
      </c>
      <c r="G18" s="25">
        <f t="shared" si="2"/>
        <v>366738.04000000004</v>
      </c>
      <c r="H18" s="25">
        <f t="shared" si="2"/>
        <v>202342.46999999994</v>
      </c>
      <c r="I18" s="25">
        <f t="shared" si="2"/>
        <v>307371.98</v>
      </c>
      <c r="J18" s="25">
        <f t="shared" si="2"/>
        <v>251807.06</v>
      </c>
      <c r="K18" s="25">
        <f t="shared" si="2"/>
        <v>457191.01999999996</v>
      </c>
      <c r="L18" s="25">
        <f>SUM(B18:K18)</f>
        <v>4558531.68</v>
      </c>
      <c r="M18"/>
    </row>
    <row r="19" spans="1:13" ht="17.25" customHeight="1">
      <c r="A19" s="26" t="s">
        <v>24</v>
      </c>
      <c r="B19" s="61">
        <f>ROUND((B13+B14)*B7,2)</f>
        <v>293757.66</v>
      </c>
      <c r="C19" s="61">
        <f aca="true" t="shared" si="3" ref="C19:K19">ROUND((C13+C14)*C7,2)</f>
        <v>202049.28</v>
      </c>
      <c r="D19" s="61">
        <f t="shared" si="3"/>
        <v>739310.37</v>
      </c>
      <c r="E19" s="61">
        <f t="shared" si="3"/>
        <v>636350.45</v>
      </c>
      <c r="F19" s="61">
        <f t="shared" si="3"/>
        <v>593057.28</v>
      </c>
      <c r="G19" s="61">
        <f t="shared" si="3"/>
        <v>290288.63</v>
      </c>
      <c r="H19" s="61">
        <f t="shared" si="3"/>
        <v>160535.55</v>
      </c>
      <c r="I19" s="61">
        <f t="shared" si="3"/>
        <v>239954.67</v>
      </c>
      <c r="J19" s="61">
        <f t="shared" si="3"/>
        <v>178035.75</v>
      </c>
      <c r="K19" s="61">
        <f t="shared" si="3"/>
        <v>401521.25</v>
      </c>
      <c r="L19" s="33">
        <f>SUM(B19:K19)</f>
        <v>3734860.8899999997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23216.44</v>
      </c>
      <c r="C20" s="33">
        <f t="shared" si="4"/>
        <v>45788.11</v>
      </c>
      <c r="D20" s="33">
        <f t="shared" si="4"/>
        <v>104706.92</v>
      </c>
      <c r="E20" s="33">
        <f t="shared" si="4"/>
        <v>76345.7</v>
      </c>
      <c r="F20" s="33">
        <f t="shared" si="4"/>
        <v>165068.56</v>
      </c>
      <c r="G20" s="33">
        <f t="shared" si="4"/>
        <v>61959.4</v>
      </c>
      <c r="H20" s="33">
        <f t="shared" si="4"/>
        <v>32462.67</v>
      </c>
      <c r="I20" s="33">
        <f t="shared" si="4"/>
        <v>60255.11</v>
      </c>
      <c r="J20" s="33">
        <f t="shared" si="4"/>
        <v>63018.5</v>
      </c>
      <c r="K20" s="33">
        <f t="shared" si="4"/>
        <v>41459.1</v>
      </c>
      <c r="L20" s="33">
        <f aca="true" t="shared" si="5" ref="L19:L26">SUM(B20:K20)</f>
        <v>674280.51</v>
      </c>
      <c r="M20"/>
    </row>
    <row r="21" spans="1:13" ht="17.25" customHeight="1">
      <c r="A21" s="27" t="s">
        <v>26</v>
      </c>
      <c r="B21" s="33">
        <v>581.42</v>
      </c>
      <c r="C21" s="33">
        <v>5184.32</v>
      </c>
      <c r="D21" s="33">
        <v>27668.98</v>
      </c>
      <c r="E21" s="33">
        <v>18508.52</v>
      </c>
      <c r="F21" s="33">
        <v>25439.09</v>
      </c>
      <c r="G21" s="33">
        <v>13582.94</v>
      </c>
      <c r="H21" s="33">
        <v>7346.91</v>
      </c>
      <c r="I21" s="33">
        <v>4937.65</v>
      </c>
      <c r="J21" s="33">
        <v>7073.94</v>
      </c>
      <c r="K21" s="33">
        <v>10126.39</v>
      </c>
      <c r="L21" s="33">
        <f t="shared" si="5"/>
        <v>120450.16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2" t="s">
        <v>76</v>
      </c>
      <c r="B24" s="33">
        <v>417.71</v>
      </c>
      <c r="C24" s="33">
        <v>334.17</v>
      </c>
      <c r="D24" s="33">
        <v>1146.39</v>
      </c>
      <c r="E24" s="33">
        <v>960.74</v>
      </c>
      <c r="F24" s="33">
        <v>1030.36</v>
      </c>
      <c r="G24" s="33">
        <v>480.37</v>
      </c>
      <c r="H24" s="33">
        <v>264.55</v>
      </c>
      <c r="I24" s="33">
        <v>401.47</v>
      </c>
      <c r="J24" s="33">
        <v>329.53</v>
      </c>
      <c r="K24" s="33">
        <v>598.72</v>
      </c>
      <c r="L24" s="33">
        <f t="shared" si="5"/>
        <v>5964.01</v>
      </c>
      <c r="M24"/>
    </row>
    <row r="25" spans="1:13" ht="17.25" customHeight="1">
      <c r="A25" s="62" t="s">
        <v>77</v>
      </c>
      <c r="B25" s="33">
        <v>211.86</v>
      </c>
      <c r="C25" s="33">
        <v>202.22</v>
      </c>
      <c r="D25" s="33">
        <v>680.72</v>
      </c>
      <c r="E25" s="33">
        <v>511.09</v>
      </c>
      <c r="F25" s="33">
        <v>572.68</v>
      </c>
      <c r="G25" s="33">
        <v>297.18</v>
      </c>
      <c r="H25" s="33">
        <v>175.4</v>
      </c>
      <c r="I25" s="33">
        <v>236.97</v>
      </c>
      <c r="J25" s="33">
        <v>273.03</v>
      </c>
      <c r="K25" s="33">
        <v>365.9</v>
      </c>
      <c r="L25" s="33">
        <f t="shared" si="5"/>
        <v>3527.0499999999997</v>
      </c>
      <c r="M25"/>
    </row>
    <row r="26" spans="1:13" ht="17.25" customHeight="1">
      <c r="A26" s="62" t="s">
        <v>78</v>
      </c>
      <c r="B26" s="33">
        <v>94.84</v>
      </c>
      <c r="C26" s="33">
        <v>88.88</v>
      </c>
      <c r="D26" s="33">
        <v>317.57</v>
      </c>
      <c r="E26" s="33">
        <v>238.45</v>
      </c>
      <c r="F26" s="33">
        <v>265.01</v>
      </c>
      <c r="G26" s="33">
        <v>129.52</v>
      </c>
      <c r="H26" s="33">
        <v>81.83</v>
      </c>
      <c r="I26" s="33">
        <v>110.55</v>
      </c>
      <c r="J26" s="33">
        <v>125.19</v>
      </c>
      <c r="K26" s="33">
        <v>168.54</v>
      </c>
      <c r="L26" s="33">
        <f t="shared" si="5"/>
        <v>1620.3799999999999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-43803.399999999994</v>
      </c>
      <c r="C29" s="33">
        <f t="shared" si="6"/>
        <v>-24342.2</v>
      </c>
      <c r="D29" s="33">
        <f t="shared" si="6"/>
        <v>-79317.86</v>
      </c>
      <c r="E29" s="33">
        <f t="shared" si="6"/>
        <v>-64202.15</v>
      </c>
      <c r="F29" s="33">
        <f t="shared" si="6"/>
        <v>-60808.649999999994</v>
      </c>
      <c r="G29" s="33">
        <f t="shared" si="6"/>
        <v>-34056.36</v>
      </c>
      <c r="H29" s="33">
        <f t="shared" si="6"/>
        <v>-22437.620000000003</v>
      </c>
      <c r="I29" s="33">
        <f t="shared" si="6"/>
        <v>-19801.620000000003</v>
      </c>
      <c r="J29" s="33">
        <f t="shared" si="6"/>
        <v>-17329.19</v>
      </c>
      <c r="K29" s="33">
        <f t="shared" si="6"/>
        <v>-44429.68</v>
      </c>
      <c r="L29" s="33">
        <f aca="true" t="shared" si="7" ref="L29:L36">SUM(B29:K29)</f>
        <v>-410528.73</v>
      </c>
      <c r="M29"/>
    </row>
    <row r="30" spans="1:13" ht="18.75" customHeight="1">
      <c r="A30" s="27" t="s">
        <v>30</v>
      </c>
      <c r="B30" s="33">
        <f>B31+B32+B33+B34</f>
        <v>-19927.6</v>
      </c>
      <c r="C30" s="33">
        <f aca="true" t="shared" si="8" ref="C30:K30">C31+C32+C33+C34</f>
        <v>-22484</v>
      </c>
      <c r="D30" s="33">
        <f t="shared" si="8"/>
        <v>-72943.2</v>
      </c>
      <c r="E30" s="33">
        <f t="shared" si="8"/>
        <v>-53944</v>
      </c>
      <c r="F30" s="33">
        <f t="shared" si="8"/>
        <v>-55079.2</v>
      </c>
      <c r="G30" s="33">
        <f t="shared" si="8"/>
        <v>-31385.2</v>
      </c>
      <c r="H30" s="33">
        <f t="shared" si="8"/>
        <v>-12518</v>
      </c>
      <c r="I30" s="33">
        <f t="shared" si="8"/>
        <v>-17569.2</v>
      </c>
      <c r="J30" s="33">
        <f t="shared" si="8"/>
        <v>-15496.8</v>
      </c>
      <c r="K30" s="33">
        <f t="shared" si="8"/>
        <v>-41100.4</v>
      </c>
      <c r="L30" s="33">
        <f t="shared" si="7"/>
        <v>-342447.60000000003</v>
      </c>
      <c r="M30"/>
    </row>
    <row r="31" spans="1:13" s="36" customFormat="1" ht="18.75" customHeight="1">
      <c r="A31" s="34" t="s">
        <v>57</v>
      </c>
      <c r="B31" s="33">
        <f>-ROUND((B9)*$E$3,2)</f>
        <v>-19927.6</v>
      </c>
      <c r="C31" s="33">
        <f aca="true" t="shared" si="9" ref="C31:K31">-ROUND((C9)*$E$3,2)</f>
        <v>-22484</v>
      </c>
      <c r="D31" s="33">
        <f t="shared" si="9"/>
        <v>-72943.2</v>
      </c>
      <c r="E31" s="33">
        <f t="shared" si="9"/>
        <v>-53944</v>
      </c>
      <c r="F31" s="33">
        <f t="shared" si="9"/>
        <v>-55079.2</v>
      </c>
      <c r="G31" s="33">
        <f t="shared" si="9"/>
        <v>-31385.2</v>
      </c>
      <c r="H31" s="33">
        <f t="shared" si="9"/>
        <v>-12518</v>
      </c>
      <c r="I31" s="33">
        <f t="shared" si="9"/>
        <v>-17569.2</v>
      </c>
      <c r="J31" s="33">
        <f t="shared" si="9"/>
        <v>-15496.8</v>
      </c>
      <c r="K31" s="33">
        <f t="shared" si="9"/>
        <v>-41100.4</v>
      </c>
      <c r="L31" s="33">
        <f t="shared" si="7"/>
        <v>-342447.60000000003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-23875.8</v>
      </c>
      <c r="C35" s="38">
        <f aca="true" t="shared" si="10" ref="C35:K35">SUM(C36:C47)</f>
        <v>-1858.2</v>
      </c>
      <c r="D35" s="38">
        <f t="shared" si="10"/>
        <v>-6374.66</v>
      </c>
      <c r="E35" s="38">
        <f t="shared" si="10"/>
        <v>-10258.15</v>
      </c>
      <c r="F35" s="38">
        <f t="shared" si="10"/>
        <v>-5729.45</v>
      </c>
      <c r="G35" s="38">
        <f t="shared" si="10"/>
        <v>-2671.16</v>
      </c>
      <c r="H35" s="38">
        <f t="shared" si="10"/>
        <v>-9919.62</v>
      </c>
      <c r="I35" s="38">
        <f t="shared" si="10"/>
        <v>-2232.42</v>
      </c>
      <c r="J35" s="38">
        <f t="shared" si="10"/>
        <v>-1832.39</v>
      </c>
      <c r="K35" s="38">
        <f t="shared" si="10"/>
        <v>-3329.28</v>
      </c>
      <c r="L35" s="33">
        <f t="shared" si="7"/>
        <v>-68081.13</v>
      </c>
      <c r="M35"/>
    </row>
    <row r="36" spans="1:13" ht="18.75" customHeight="1">
      <c r="A36" s="37" t="s">
        <v>35</v>
      </c>
      <c r="B36" s="38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0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7" t="s">
        <v>73</v>
      </c>
      <c r="B46" s="17">
        <v>-2322.75</v>
      </c>
      <c r="C46" s="17">
        <v>-1858.2</v>
      </c>
      <c r="D46" s="17">
        <v>-6374.66</v>
      </c>
      <c r="E46" s="17">
        <v>-5342.33</v>
      </c>
      <c r="F46" s="17">
        <v>-5729.45</v>
      </c>
      <c r="G46" s="17">
        <v>-2671.16</v>
      </c>
      <c r="H46" s="17">
        <v>-1471.08</v>
      </c>
      <c r="I46" s="17">
        <v>-2232.42</v>
      </c>
      <c r="J46" s="17">
        <v>-1832.39</v>
      </c>
      <c r="K46" s="17">
        <v>-3329.28</v>
      </c>
      <c r="L46" s="30">
        <f t="shared" si="11"/>
        <v>-33163.719999999994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275952.08999999997</v>
      </c>
      <c r="C50" s="41">
        <f>IF(C18+C29+C42+C51&lt;0,0,C18+C29+C51)</f>
        <v>230780.34000000003</v>
      </c>
      <c r="D50" s="41">
        <f>IF(D18+D29+D42+D51&lt;0,0,D18+D29+D51)</f>
        <v>797464.21</v>
      </c>
      <c r="E50" s="41">
        <f>IF(E18+E29+E42+E51&lt;0,0,E18+E29+E51)</f>
        <v>670310.3199999998</v>
      </c>
      <c r="F50" s="41">
        <f>IF(F18+F29+F42+F51&lt;0,0,F18+F29+F51)</f>
        <v>726099.8900000001</v>
      </c>
      <c r="G50" s="41">
        <f>IF(G18+G29+G42+G51&lt;0,0,G18+G29+G51)</f>
        <v>332681.68000000005</v>
      </c>
      <c r="H50" s="41">
        <f>IF(H18+H29+H42+H51&lt;0,0,H18+H29+H51)</f>
        <v>179904.84999999995</v>
      </c>
      <c r="I50" s="41">
        <f>IF(I18+I29+I42+I51&lt;0,0,I18+I29+I51)</f>
        <v>287570.36</v>
      </c>
      <c r="J50" s="41">
        <f>IF(J18+J29+J42+J51&lt;0,0,J18+J29+J51)</f>
        <v>234477.87</v>
      </c>
      <c r="K50" s="41">
        <f>IF(K18+K29+K42+K51&lt;0,0,K18+K29+K51)</f>
        <v>412761.33999999997</v>
      </c>
      <c r="L50" s="42">
        <f>SUM(B50:K50)</f>
        <v>4148002.9499999997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275952.1</v>
      </c>
      <c r="C56" s="41">
        <f aca="true" t="shared" si="12" ref="C56:J56">SUM(C57:C68)</f>
        <v>230780.34</v>
      </c>
      <c r="D56" s="41">
        <f t="shared" si="12"/>
        <v>797464.2</v>
      </c>
      <c r="E56" s="41">
        <f t="shared" si="12"/>
        <v>670310.32</v>
      </c>
      <c r="F56" s="41">
        <f t="shared" si="12"/>
        <v>726099.89</v>
      </c>
      <c r="G56" s="41">
        <f t="shared" si="12"/>
        <v>332681.68</v>
      </c>
      <c r="H56" s="41">
        <f t="shared" si="12"/>
        <v>179904.84</v>
      </c>
      <c r="I56" s="41">
        <f>SUM(I57:I71)</f>
        <v>287570.36</v>
      </c>
      <c r="J56" s="41">
        <f t="shared" si="12"/>
        <v>234477.87</v>
      </c>
      <c r="K56" s="41">
        <f>SUM(K57:K70)</f>
        <v>412761.35</v>
      </c>
      <c r="L56" s="46">
        <f>SUM(B56:K56)</f>
        <v>4148002.95</v>
      </c>
      <c r="M56" s="40"/>
    </row>
    <row r="57" spans="1:13" ht="18.75" customHeight="1">
      <c r="A57" s="47" t="s">
        <v>50</v>
      </c>
      <c r="B57" s="48">
        <v>275952.1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275952.1</v>
      </c>
      <c r="M57" s="40"/>
    </row>
    <row r="58" spans="1:12" ht="18.75" customHeight="1">
      <c r="A58" s="47" t="s">
        <v>60</v>
      </c>
      <c r="B58" s="17">
        <v>0</v>
      </c>
      <c r="C58" s="48">
        <v>201494.31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201494.31</v>
      </c>
    </row>
    <row r="59" spans="1:12" ht="18.75" customHeight="1">
      <c r="A59" s="47" t="s">
        <v>61</v>
      </c>
      <c r="B59" s="17">
        <v>0</v>
      </c>
      <c r="C59" s="48">
        <v>29286.03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29286.03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797464.2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797464.2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670310.32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670310.32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726099.89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726099.89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332681.68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332681.68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179904.84</v>
      </c>
      <c r="I64" s="17">
        <v>0</v>
      </c>
      <c r="J64" s="17">
        <v>0</v>
      </c>
      <c r="K64" s="17">
        <v>0</v>
      </c>
      <c r="L64" s="46">
        <f t="shared" si="13"/>
        <v>179904.84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234477.87</v>
      </c>
      <c r="K66" s="17">
        <v>0</v>
      </c>
      <c r="L66" s="46">
        <f t="shared" si="13"/>
        <v>234477.87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209558.94</v>
      </c>
      <c r="L67" s="46">
        <f t="shared" si="13"/>
        <v>209558.94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203202.41</v>
      </c>
      <c r="L68" s="46">
        <f t="shared" si="13"/>
        <v>203202.41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287570.36</v>
      </c>
      <c r="J71" s="52">
        <v>0</v>
      </c>
      <c r="K71" s="52">
        <v>0</v>
      </c>
      <c r="L71" s="51">
        <f>SUM(B71:K71)</f>
        <v>287570.36</v>
      </c>
    </row>
    <row r="72" spans="1:12" ht="18" customHeight="1">
      <c r="A72" s="6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3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2022-03-10T20:09:20Z</dcterms:modified>
  <cp:category/>
  <cp:version/>
  <cp:contentType/>
  <cp:contentStatus/>
</cp:coreProperties>
</file>