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<sst xmlns="http://schemas.openxmlformats.org/spreadsheetml/2006/main" count="81" uniqueCount="80">
  <si>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</si>
  <si>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</si>
  <si>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</si>
  <si>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</si>
  <si>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</si>
  <si>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</si>
  <si>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</si>
  <si>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</si>
  <si>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</si>
  <si>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</si>
  <si>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</si>
  <si>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</si>
  <si>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</si>
  <si>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</si>
  <si>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</si>
  <si>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</si>
  <si>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</si>
  <si>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</si>
  <si>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</si>
  <si>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</si>
  <si>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</si>
  <si>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</si>
  <si>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</si>
  <si>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</si>
  <si>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</si>
  <si>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</si>
  <si>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</si>
  <si>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</si>
  <si>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</si>
  <si>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</si>
  <si>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</si>
  <si>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</si>
  <si>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</si>
  <si>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</si>
  <si>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</si>
  <si>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</si>
  <si>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</si>
  <si>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</si>
  <si>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</si>
  <si>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</si>
  <si>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</si>
  <si>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</si>
  <si>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</si>
  <si>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</si>
  <si>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</si>
  <si>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</si>
  <si>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</si>
  <si>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</si>
  <si>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</si>
  <si>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</si>
  <si>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</si>
  <si>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</si>
  <si>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</si>
  <si>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</si>
  <si>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</si>
  <si>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</si>
  <si>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</si>
  <si>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</si>
  <si>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</si>
  <si>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</si>
  <si>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</si>
  <si>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</si>
  <si>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</si>
  <si>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</si>
  <si>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</si>
  <si>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</si>
  <si>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</si>
  <si>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</si>
  <si>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</si>
  <si>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</si>
  <si>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</si>
  <si>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</si>
  <si>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08/03/22 - VENCIMENTO 15/03/22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</si>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</sst>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88222</v>
      </c>
      <c r="C7" s="10">
        <f>C8+C11</f>
        <v>106143</v>
      </c>
      <c r="D7" s="10">
        <f aca="true" t="shared" si="0" ref="D7:K7">D8+D11</f>
        <v>315800</v>
      </c>
      <c r="E7" s="10">
        <f t="shared" si="0"/>
        <v>258616</v>
      </c>
      <c r="F7" s="10">
        <f t="shared" si="0"/>
        <v>281400</v>
      </c>
      <c r="G7" s="10">
        <f t="shared" si="0"/>
        <v>148297</v>
      </c>
      <c r="H7" s="10">
        <f t="shared" si="0"/>
        <v>77225</v>
      </c>
      <c r="I7" s="10">
        <f t="shared" si="0"/>
        <v>114898</v>
      </c>
      <c r="J7" s="10">
        <f t="shared" si="0"/>
        <v>116739</v>
      </c>
      <c r="K7" s="10">
        <f t="shared" si="0"/>
        <v>214132</v>
      </c>
      <c r="L7" s="10">
        <f>SUM(B7:K7)</f>
        <v>1721472</v>
      </c>
      <c r="M7" s="11"/>
    </row>
    <row r="8" spans="1:13" ht="17.25" customHeight="1">
      <c r="A8" s="12" t="s">
        <v>18</v>
      </c>
      <c r="B8" s="13">
        <f>B9+B10</f>
        <v>7263</v>
      </c>
      <c r="C8" s="13">
        <f aca="true" t="shared" si="1" ref="C8:K8">C9+C10</f>
        <v>7585</v>
      </c>
      <c r="D8" s="13">
        <f t="shared" si="1"/>
        <v>23879</v>
      </c>
      <c r="E8" s="13">
        <f t="shared" si="1"/>
        <v>17204</v>
      </c>
      <c r="F8" s="13">
        <f t="shared" si="1"/>
        <v>17394</v>
      </c>
      <c r="G8" s="13">
        <f t="shared" si="1"/>
        <v>12379</v>
      </c>
      <c r="H8" s="13">
        <f t="shared" si="1"/>
        <v>5733</v>
      </c>
      <c r="I8" s="13">
        <f t="shared" si="1"/>
        <v>6380</v>
      </c>
      <c r="J8" s="13">
        <f t="shared" si="1"/>
        <v>9312</v>
      </c>
      <c r="K8" s="13">
        <f t="shared" si="1"/>
        <v>14403</v>
      </c>
      <c r="L8" s="13">
        <f>SUM(B8:K8)</f>
        <v>121532</v>
      </c>
      <c r="M8"/>
    </row>
    <row r="9" spans="1:13" ht="17.25" customHeight="1">
      <c r="A9" s="14" t="s">
        <v>19</v>
      </c>
      <c r="B9" s="15">
        <v>7260</v>
      </c>
      <c r="C9" s="15">
        <v>7585</v>
      </c>
      <c r="D9" s="15">
        <v>23879</v>
      </c>
      <c r="E9" s="15">
        <v>17204</v>
      </c>
      <c r="F9" s="15">
        <v>17394</v>
      </c>
      <c r="G9" s="15">
        <v>12379</v>
      </c>
      <c r="H9" s="15">
        <v>5715</v>
      </c>
      <c r="I9" s="15">
        <v>6380</v>
      </c>
      <c r="J9" s="15">
        <v>9312</v>
      </c>
      <c r="K9" s="15">
        <v>14403</v>
      </c>
      <c r="L9" s="13">
        <f>SUM(B9:K9)</f>
        <v>121511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18</v>
      </c>
      <c r="I10" s="15">
        <v>0</v>
      </c>
      <c r="J10" s="15">
        <v>0</v>
      </c>
      <c r="K10" s="15">
        <v>0</v>
      </c>
      <c r="L10" s="13">
        <f>SUM(B10:K10)</f>
        <v>21</v>
      </c>
      <c r="M10"/>
    </row>
    <row r="11" spans="1:13" ht="17.25" customHeight="1">
      <c r="A11" s="12" t="s">
        <v>21</v>
      </c>
      <c r="B11" s="15">
        <v>80959</v>
      </c>
      <c r="C11" s="15">
        <v>98558</v>
      </c>
      <c r="D11" s="15">
        <v>291921</v>
      </c>
      <c r="E11" s="15">
        <v>241412</v>
      </c>
      <c r="F11" s="15">
        <v>264006</v>
      </c>
      <c r="G11" s="15">
        <v>135918</v>
      </c>
      <c r="H11" s="15">
        <v>71492</v>
      </c>
      <c r="I11" s="15">
        <v>108518</v>
      </c>
      <c r="J11" s="15">
        <v>107427</v>
      </c>
      <c r="K11" s="15">
        <v>199729</v>
      </c>
      <c r="L11" s="13">
        <f>SUM(B11:K11)</f>
        <v>1599940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60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0.975250360008265</v>
      </c>
      <c r="C16" s="22">
        <v>1.17494738479274</v>
      </c>
      <c r="D16" s="22">
        <v>1.070770836800374</v>
      </c>
      <c r="E16" s="22">
        <v>1.047962964801225</v>
      </c>
      <c r="F16" s="22">
        <v>1.168522079526452</v>
      </c>
      <c r="G16" s="22">
        <v>1.134183846655461</v>
      </c>
      <c r="H16" s="22">
        <v>1.112539448812213</v>
      </c>
      <c r="I16" s="22">
        <v>1.194719290123307</v>
      </c>
      <c r="J16" s="22">
        <v>1.279399892428344</v>
      </c>
      <c r="K16" s="22">
        <v>1.062506015335094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559292.39</v>
      </c>
      <c r="C18" s="25">
        <f aca="true" t="shared" si="2" ref="C18:K18">SUM(C19:C26)</f>
        <v>449947.87999999995</v>
      </c>
      <c r="D18" s="25">
        <f t="shared" si="2"/>
        <v>1461592.13</v>
      </c>
      <c r="E18" s="25">
        <f t="shared" si="2"/>
        <v>1178964.63</v>
      </c>
      <c r="F18" s="25">
        <f t="shared" si="2"/>
        <v>1278254.2199999997</v>
      </c>
      <c r="G18" s="25">
        <f t="shared" si="2"/>
        <v>718999.0200000001</v>
      </c>
      <c r="H18" s="25">
        <f t="shared" si="2"/>
        <v>406917.31000000006</v>
      </c>
      <c r="I18" s="25">
        <f t="shared" si="2"/>
        <v>529741.56</v>
      </c>
      <c r="J18" s="25">
        <f t="shared" si="2"/>
        <v>623076.45</v>
      </c>
      <c r="K18" s="25">
        <f t="shared" si="2"/>
        <v>775657.4400000001</v>
      </c>
      <c r="L18" s="25">
        <f>SUM(B18:K18)</f>
        <v>7982443.030000001</v>
      </c>
      <c r="M18"/>
    </row>
    <row r="19" spans="1:13" ht="17.25" customHeight="1">
      <c r="A19" s="26" t="s">
        <v>24</v>
      </c>
      <c r="B19" s="61">
        <f>ROUND((B13+B14)*B7,2)</f>
        <v>569217.17</v>
      </c>
      <c r="C19" s="61">
        <f aca="true" t="shared" si="3" ref="C19:K19">ROUND((C13+C14)*C7,2)</f>
        <v>374663.56</v>
      </c>
      <c r="D19" s="61">
        <f t="shared" si="3"/>
        <v>1326738.96</v>
      </c>
      <c r="E19" s="61">
        <f t="shared" si="3"/>
        <v>1100540.39</v>
      </c>
      <c r="F19" s="61">
        <f t="shared" si="3"/>
        <v>1058064</v>
      </c>
      <c r="G19" s="61">
        <f t="shared" si="3"/>
        <v>613119.12</v>
      </c>
      <c r="H19" s="61">
        <f t="shared" si="3"/>
        <v>351698.1</v>
      </c>
      <c r="I19" s="61">
        <f t="shared" si="3"/>
        <v>433843.36</v>
      </c>
      <c r="J19" s="61">
        <f t="shared" si="3"/>
        <v>474730.82</v>
      </c>
      <c r="K19" s="61">
        <f t="shared" si="3"/>
        <v>711089.55</v>
      </c>
      <c r="L19" s="33">
        <f>SUM(B19:K19)</f>
        <v>7013705.03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-14087.92</v>
      </c>
      <c r="C20" s="33">
        <f t="shared" si="4"/>
        <v>65546.41</v>
      </c>
      <c r="D20" s="33">
        <f t="shared" si="4"/>
        <v>93894.43</v>
      </c>
      <c r="E20" s="33">
        <f t="shared" si="4"/>
        <v>52785.18</v>
      </c>
      <c r="F20" s="33">
        <f t="shared" si="4"/>
        <v>178307.15</v>
      </c>
      <c r="G20" s="33">
        <f t="shared" si="4"/>
        <v>82270.68</v>
      </c>
      <c r="H20" s="33">
        <f t="shared" si="4"/>
        <v>39579.91</v>
      </c>
      <c r="I20" s="33">
        <f t="shared" si="4"/>
        <v>84477.67</v>
      </c>
      <c r="J20" s="33">
        <f t="shared" si="4"/>
        <v>132639.74</v>
      </c>
      <c r="K20" s="33">
        <f t="shared" si="4"/>
        <v>44447.37</v>
      </c>
      <c r="L20" s="33">
        <f aca="true" t="shared" si="5" ref="L19:L26">SUM(B20:K20)</f>
        <v>759860.62</v>
      </c>
      <c r="M20"/>
    </row>
    <row r="21" spans="1:13" ht="17.25" customHeight="1">
      <c r="A21" s="27" t="s">
        <v>26</v>
      </c>
      <c r="B21" s="33">
        <v>1928.36</v>
      </c>
      <c r="C21" s="33">
        <v>7606.91</v>
      </c>
      <c r="D21" s="33">
        <v>35828.13</v>
      </c>
      <c r="E21" s="33">
        <v>22340.54</v>
      </c>
      <c r="F21" s="33">
        <v>38537.14</v>
      </c>
      <c r="G21" s="33">
        <v>22602.36</v>
      </c>
      <c r="H21" s="33">
        <v>13576.98</v>
      </c>
      <c r="I21" s="33">
        <v>9170.45</v>
      </c>
      <c r="J21" s="33">
        <v>11852.97</v>
      </c>
      <c r="K21" s="33">
        <v>16008.39</v>
      </c>
      <c r="L21" s="33">
        <f t="shared" si="5"/>
        <v>179452.23000000004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2" t="s">
        <v>76</v>
      </c>
      <c r="B24" s="33">
        <v>452.52</v>
      </c>
      <c r="C24" s="33">
        <v>364.34</v>
      </c>
      <c r="D24" s="33">
        <v>1181.2</v>
      </c>
      <c r="E24" s="33">
        <v>951.46</v>
      </c>
      <c r="F24" s="33">
        <v>1032.68</v>
      </c>
      <c r="G24" s="33">
        <v>580.16</v>
      </c>
      <c r="H24" s="33">
        <v>329.53</v>
      </c>
      <c r="I24" s="33">
        <v>427</v>
      </c>
      <c r="J24" s="33">
        <v>503.58</v>
      </c>
      <c r="K24" s="33">
        <v>626.57</v>
      </c>
      <c r="L24" s="33">
        <f t="shared" si="5"/>
        <v>6449.039999999999</v>
      </c>
      <c r="M24"/>
    </row>
    <row r="25" spans="1:13" ht="17.25" customHeight="1">
      <c r="A25" s="62" t="s">
        <v>77</v>
      </c>
      <c r="B25" s="33">
        <v>211.86</v>
      </c>
      <c r="C25" s="33">
        <v>202.22</v>
      </c>
      <c r="D25" s="33">
        <v>680.72</v>
      </c>
      <c r="E25" s="33">
        <v>511.09</v>
      </c>
      <c r="F25" s="33">
        <v>572.68</v>
      </c>
      <c r="G25" s="33">
        <v>297.18</v>
      </c>
      <c r="H25" s="33">
        <v>175.4</v>
      </c>
      <c r="I25" s="33">
        <v>236.97</v>
      </c>
      <c r="J25" s="33">
        <v>273.03</v>
      </c>
      <c r="K25" s="33">
        <v>365.9</v>
      </c>
      <c r="L25" s="33">
        <f t="shared" si="5"/>
        <v>3527.0499999999997</v>
      </c>
      <c r="M25"/>
    </row>
    <row r="26" spans="1:13" ht="17.25" customHeight="1">
      <c r="A26" s="62" t="s">
        <v>78</v>
      </c>
      <c r="B26" s="33">
        <v>94.84</v>
      </c>
      <c r="C26" s="33">
        <v>88.88</v>
      </c>
      <c r="D26" s="33">
        <v>317.57</v>
      </c>
      <c r="E26" s="33">
        <v>238.45</v>
      </c>
      <c r="F26" s="33">
        <v>265.01</v>
      </c>
      <c r="G26" s="33">
        <v>129.52</v>
      </c>
      <c r="H26" s="33">
        <v>81.83</v>
      </c>
      <c r="I26" s="33">
        <v>110.55</v>
      </c>
      <c r="J26" s="33">
        <v>125.19</v>
      </c>
      <c r="K26" s="33">
        <v>168.54</v>
      </c>
      <c r="L26" s="33">
        <f t="shared" si="5"/>
        <v>1620.3799999999999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-56013.36</v>
      </c>
      <c r="C29" s="33">
        <f t="shared" si="6"/>
        <v>-36112.75</v>
      </c>
      <c r="D29" s="33">
        <f t="shared" si="6"/>
        <v>-114511.34000000001</v>
      </c>
      <c r="E29" s="33">
        <f t="shared" si="6"/>
        <v>801495.87</v>
      </c>
      <c r="F29" s="33">
        <f t="shared" si="6"/>
        <v>-92086.08</v>
      </c>
      <c r="G29" s="33">
        <f t="shared" si="6"/>
        <v>-57693.64</v>
      </c>
      <c r="H29" s="33">
        <f t="shared" si="6"/>
        <v>-41720.68</v>
      </c>
      <c r="I29" s="33">
        <f t="shared" si="6"/>
        <v>-54537.530000000006</v>
      </c>
      <c r="J29" s="33">
        <f t="shared" si="6"/>
        <v>-43773</v>
      </c>
      <c r="K29" s="33">
        <f t="shared" si="6"/>
        <v>-66857.33</v>
      </c>
      <c r="L29" s="33">
        <f aca="true" t="shared" si="7" ref="L29:L36">SUM(B29:K29)</f>
        <v>238190.15999999986</v>
      </c>
      <c r="M29"/>
    </row>
    <row r="30" spans="1:13" ht="18.75" customHeight="1">
      <c r="A30" s="27" t="s">
        <v>30</v>
      </c>
      <c r="B30" s="33">
        <f>B31+B32+B33+B34</f>
        <v>-31944</v>
      </c>
      <c r="C30" s="33">
        <f aca="true" t="shared" si="8" ref="C30:K30">C31+C32+C33+C34</f>
        <v>-33374</v>
      </c>
      <c r="D30" s="33">
        <f t="shared" si="8"/>
        <v>-105067.6</v>
      </c>
      <c r="E30" s="33">
        <f t="shared" si="8"/>
        <v>-75697.6</v>
      </c>
      <c r="F30" s="33">
        <f t="shared" si="8"/>
        <v>-76533.6</v>
      </c>
      <c r="G30" s="33">
        <f t="shared" si="8"/>
        <v>-54467.6</v>
      </c>
      <c r="H30" s="33">
        <f t="shared" si="8"/>
        <v>-25146</v>
      </c>
      <c r="I30" s="33">
        <f t="shared" si="8"/>
        <v>-52163.16</v>
      </c>
      <c r="J30" s="33">
        <f t="shared" si="8"/>
        <v>-40972.8</v>
      </c>
      <c r="K30" s="33">
        <f t="shared" si="8"/>
        <v>-63373.2</v>
      </c>
      <c r="L30" s="33">
        <f t="shared" si="7"/>
        <v>-558739.56</v>
      </c>
      <c r="M30"/>
    </row>
    <row r="31" spans="1:13" s="36" customFormat="1" ht="18.75" customHeight="1">
      <c r="A31" s="34" t="s">
        <v>57</v>
      </c>
      <c r="B31" s="33">
        <f>-ROUND((B9)*$E$3,2)</f>
        <v>-31944</v>
      </c>
      <c r="C31" s="33">
        <f aca="true" t="shared" si="9" ref="C31:K31">-ROUND((C9)*$E$3,2)</f>
        <v>-33374</v>
      </c>
      <c r="D31" s="33">
        <f t="shared" si="9"/>
        <v>-105067.6</v>
      </c>
      <c r="E31" s="33">
        <f t="shared" si="9"/>
        <v>-75697.6</v>
      </c>
      <c r="F31" s="33">
        <f t="shared" si="9"/>
        <v>-76533.6</v>
      </c>
      <c r="G31" s="33">
        <f t="shared" si="9"/>
        <v>-54467.6</v>
      </c>
      <c r="H31" s="33">
        <f t="shared" si="9"/>
        <v>-25146</v>
      </c>
      <c r="I31" s="33">
        <f t="shared" si="9"/>
        <v>-28072</v>
      </c>
      <c r="J31" s="33">
        <f t="shared" si="9"/>
        <v>-40972.8</v>
      </c>
      <c r="K31" s="33">
        <f t="shared" si="9"/>
        <v>-63373.2</v>
      </c>
      <c r="L31" s="33">
        <f t="shared" si="7"/>
        <v>-534648.4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-106.99</v>
      </c>
      <c r="J33" s="17">
        <v>0</v>
      </c>
      <c r="K33" s="17">
        <v>0</v>
      </c>
      <c r="L33" s="33">
        <f t="shared" si="7"/>
        <v>-106.99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-23984.17</v>
      </c>
      <c r="J34" s="17">
        <v>0</v>
      </c>
      <c r="K34" s="17">
        <v>0</v>
      </c>
      <c r="L34" s="33">
        <f t="shared" si="7"/>
        <v>-23984.17</v>
      </c>
      <c r="M34"/>
    </row>
    <row r="35" spans="1:13" s="36" customFormat="1" ht="18.75" customHeight="1">
      <c r="A35" s="27" t="s">
        <v>34</v>
      </c>
      <c r="B35" s="38">
        <f>SUM(B36:B47)</f>
        <v>-24069.36</v>
      </c>
      <c r="C35" s="38">
        <f aca="true" t="shared" si="10" ref="C35:K35">SUM(C36:C47)</f>
        <v>-2738.75</v>
      </c>
      <c r="D35" s="38">
        <f t="shared" si="10"/>
        <v>-9443.74</v>
      </c>
      <c r="E35" s="38">
        <f t="shared" si="10"/>
        <v>877193.47</v>
      </c>
      <c r="F35" s="38">
        <f t="shared" si="10"/>
        <v>-15552.48</v>
      </c>
      <c r="G35" s="38">
        <f t="shared" si="10"/>
        <v>-3226.04</v>
      </c>
      <c r="H35" s="38">
        <f t="shared" si="10"/>
        <v>-16574.68</v>
      </c>
      <c r="I35" s="38">
        <f t="shared" si="10"/>
        <v>-2374.37</v>
      </c>
      <c r="J35" s="38">
        <f t="shared" si="10"/>
        <v>-2800.2</v>
      </c>
      <c r="K35" s="38">
        <f t="shared" si="10"/>
        <v>-3484.13</v>
      </c>
      <c r="L35" s="33">
        <f t="shared" si="7"/>
        <v>796929.72</v>
      </c>
      <c r="M35"/>
    </row>
    <row r="36" spans="1:13" ht="18.75" customHeight="1">
      <c r="A36" s="37" t="s">
        <v>35</v>
      </c>
      <c r="B36" s="38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-712.8</v>
      </c>
      <c r="D40" s="17">
        <v>-396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-1108.8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-2000</v>
      </c>
      <c r="E41" s="17">
        <v>0</v>
      </c>
      <c r="F41" s="17">
        <v>-9000</v>
      </c>
      <c r="G41" s="17">
        <v>0</v>
      </c>
      <c r="H41" s="17">
        <v>-5500</v>
      </c>
      <c r="I41" s="17">
        <v>0</v>
      </c>
      <c r="J41" s="17">
        <v>0</v>
      </c>
      <c r="K41" s="17">
        <v>0</v>
      </c>
      <c r="L41" s="30">
        <f t="shared" si="11"/>
        <v>-16500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-479.52</v>
      </c>
      <c r="E42" s="17">
        <v>0</v>
      </c>
      <c r="F42" s="17">
        <v>-810.13</v>
      </c>
      <c r="G42" s="17">
        <v>0</v>
      </c>
      <c r="H42" s="17">
        <v>-793.75</v>
      </c>
      <c r="I42" s="17">
        <v>0</v>
      </c>
      <c r="J42" s="17">
        <v>0</v>
      </c>
      <c r="K42" s="17">
        <v>0</v>
      </c>
      <c r="L42" s="30">
        <f t="shared" si="11"/>
        <v>-2083.4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1845900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1845900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-958500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-958500</v>
      </c>
    </row>
    <row r="46" spans="1:12" ht="18.75" customHeight="1">
      <c r="A46" s="37" t="s">
        <v>73</v>
      </c>
      <c r="B46" s="17">
        <v>-2516.31</v>
      </c>
      <c r="C46" s="17">
        <v>-2025.95</v>
      </c>
      <c r="D46" s="17">
        <v>-6568.22</v>
      </c>
      <c r="E46" s="17">
        <v>-5290.71</v>
      </c>
      <c r="F46" s="17">
        <v>-5742.35</v>
      </c>
      <c r="G46" s="17">
        <v>-3226.04</v>
      </c>
      <c r="H46" s="17">
        <v>-1832.39</v>
      </c>
      <c r="I46" s="17">
        <v>-2374.37</v>
      </c>
      <c r="J46" s="17">
        <v>-2800.2</v>
      </c>
      <c r="K46" s="17">
        <v>-3484.13</v>
      </c>
      <c r="L46" s="30">
        <f t="shared" si="11"/>
        <v>-35860.67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503279.03</v>
      </c>
      <c r="C50" s="41">
        <f>IF(C18+C29+C42+C51&lt;0,0,C18+C29+C51)</f>
        <v>413835.12999999995</v>
      </c>
      <c r="D50" s="41">
        <f>IF(D18+D29+D42+D51&lt;0,0,D18+D29+D51)</f>
        <v>1347080.7899999998</v>
      </c>
      <c r="E50" s="41">
        <f>IF(E18+E29+E42+E51&lt;0,0,E18+E29+E51)</f>
        <v>1980460.5</v>
      </c>
      <c r="F50" s="41">
        <f>IF(F18+F29+F42+F51&lt;0,0,F18+F29+F51)</f>
        <v>1186168.1399999997</v>
      </c>
      <c r="G50" s="41">
        <f>IF(G18+G29+G42+G51&lt;0,0,G18+G29+G51)</f>
        <v>661305.3800000001</v>
      </c>
      <c r="H50" s="41">
        <f>IF(H18+H29+H42+H51&lt;0,0,H18+H29+H51)</f>
        <v>365196.63000000006</v>
      </c>
      <c r="I50" s="41">
        <f>IF(I18+I29+I42+I51&lt;0,0,I18+I29+I51)</f>
        <v>475204.03</v>
      </c>
      <c r="J50" s="41">
        <f>IF(J18+J29+J42+J51&lt;0,0,J18+J29+J51)</f>
        <v>579303.45</v>
      </c>
      <c r="K50" s="41">
        <f>IF(K18+K29+K42+K51&lt;0,0,K18+K29+K51)</f>
        <v>708800.1100000001</v>
      </c>
      <c r="L50" s="42">
        <f>SUM(B50:K50)</f>
        <v>8220633.1899999995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503279.02</v>
      </c>
      <c r="C56" s="41">
        <f aca="true" t="shared" si="12" ref="C56:J56">SUM(C57:C68)</f>
        <v>413835.13</v>
      </c>
      <c r="D56" s="41">
        <f t="shared" si="12"/>
        <v>1347080.79</v>
      </c>
      <c r="E56" s="41">
        <f t="shared" si="12"/>
        <v>1980460.49</v>
      </c>
      <c r="F56" s="41">
        <f t="shared" si="12"/>
        <v>1186168.14</v>
      </c>
      <c r="G56" s="41">
        <f t="shared" si="12"/>
        <v>661305.38</v>
      </c>
      <c r="H56" s="41">
        <f t="shared" si="12"/>
        <v>365196.62</v>
      </c>
      <c r="I56" s="41">
        <f>SUM(I57:I71)</f>
        <v>475204.03</v>
      </c>
      <c r="J56" s="41">
        <f t="shared" si="12"/>
        <v>579303.45</v>
      </c>
      <c r="K56" s="41">
        <f>SUM(K57:K70)</f>
        <v>708800.1</v>
      </c>
      <c r="L56" s="46">
        <f>SUM(B56:K56)</f>
        <v>8220633.149999999</v>
      </c>
      <c r="M56" s="40"/>
    </row>
    <row r="57" spans="1:13" ht="18.75" customHeight="1">
      <c r="A57" s="47" t="s">
        <v>50</v>
      </c>
      <c r="B57" s="48">
        <v>503279.02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503279.02</v>
      </c>
      <c r="M57" s="40"/>
    </row>
    <row r="58" spans="1:12" ht="18.75" customHeight="1">
      <c r="A58" s="47" t="s">
        <v>60</v>
      </c>
      <c r="B58" s="17">
        <v>0</v>
      </c>
      <c r="C58" s="48">
        <v>359374.43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359374.43</v>
      </c>
    </row>
    <row r="59" spans="1:12" ht="18.75" customHeight="1">
      <c r="A59" s="47" t="s">
        <v>61</v>
      </c>
      <c r="B59" s="17">
        <v>0</v>
      </c>
      <c r="C59" s="48">
        <v>54460.7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54460.7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1347080.79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1347080.79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1980460.49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1980460.49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1186168.14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1186168.14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661305.38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661305.38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365196.62</v>
      </c>
      <c r="I64" s="17">
        <v>0</v>
      </c>
      <c r="J64" s="17">
        <v>0</v>
      </c>
      <c r="K64" s="17">
        <v>0</v>
      </c>
      <c r="L64" s="46">
        <f t="shared" si="13"/>
        <v>365196.62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579303.45</v>
      </c>
      <c r="K66" s="17">
        <v>0</v>
      </c>
      <c r="L66" s="46">
        <f t="shared" si="13"/>
        <v>579303.45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390336.22</v>
      </c>
      <c r="L67" s="46">
        <f t="shared" si="13"/>
        <v>390336.22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318463.88</v>
      </c>
      <c r="L68" s="46">
        <f t="shared" si="13"/>
        <v>318463.88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475204.03</v>
      </c>
      <c r="J71" s="52">
        <v>0</v>
      </c>
      <c r="K71" s="52">
        <v>0</v>
      </c>
      <c r="L71" s="51">
        <f>SUM(B71:K71)</f>
        <v>475204.03</v>
      </c>
    </row>
    <row r="72" spans="1:12" ht="18" customHeight="1">
      <c r="A72" s="6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3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2022-03-14T19:51:26Z</dcterms:modified>
  <cp:category/>
  <cp:version/>
  <cp:contentType/>
  <cp:contentStatus/>
</cp:coreProperties>
</file>