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<sst xmlns="http://schemas.openxmlformats.org/spreadsheetml/2006/main" count="81" uniqueCount="80">
  <si>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</si>
  <si>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</si>
  <si>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</si>
  <si>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</si>
  <si>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</si>
  <si>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</si>
  <si>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</si>
  <si>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</si>
  <si>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</si>
  <si>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</si>
  <si>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</si>
  <si>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</si>
  <si>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</si>
  <si>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</si>
  <si>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</si>
  <si>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</si>
  <si>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</si>
  <si>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</si>
  <si>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</si>
  <si>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</si>
  <si>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</si>
  <si>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</si>
  <si>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</si>
  <si>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</si>
  <si>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</si>
  <si>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</si>
  <si>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</si>
  <si>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</si>
  <si>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</si>
  <si>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</si>
  <si>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</si>
  <si>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</si>
  <si>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</si>
  <si>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</si>
  <si>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</si>
  <si>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</si>
  <si>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</si>
  <si>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</si>
  <si>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</si>
  <si>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</si>
  <si>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</si>
  <si>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</si>
  <si>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</si>
  <si>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</si>
  <si>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</si>
  <si>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</si>
  <si>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</si>
  <si>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</si>
  <si>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</si>
  <si>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</si>
  <si>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</si>
  <si>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</si>
  <si>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</si>
  <si>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</si>
  <si>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</si>
  <si>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</si>
  <si>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</si>
  <si>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</si>
  <si>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</si>
  <si>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</si>
  <si>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</si>
  <si>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</si>
  <si>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</si>
  <si>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</si>
  <si>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</si>
  <si>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</si>
  <si>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</si>
  <si>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</si>
  <si>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</si>
  <si>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</si>
  <si>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</si>
  <si>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</si>
  <si>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</si>
  <si>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13/03/22 - VENCIMENTO 18/03/22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</si>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</sst>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19772</v>
      </c>
      <c r="C7" s="10">
        <f>C8+C11</f>
        <v>28523</v>
      </c>
      <c r="D7" s="10">
        <f aca="true" t="shared" si="0" ref="D7:K7">D8+D11</f>
        <v>89608</v>
      </c>
      <c r="E7" s="10">
        <f t="shared" si="0"/>
        <v>77549</v>
      </c>
      <c r="F7" s="10">
        <f t="shared" si="0"/>
        <v>82577</v>
      </c>
      <c r="G7" s="10">
        <f t="shared" si="0"/>
        <v>34230</v>
      </c>
      <c r="H7" s="10">
        <f t="shared" si="0"/>
        <v>20395</v>
      </c>
      <c r="I7" s="10">
        <f t="shared" si="0"/>
        <v>34182</v>
      </c>
      <c r="J7" s="10">
        <f t="shared" si="0"/>
        <v>22912</v>
      </c>
      <c r="K7" s="10">
        <f t="shared" si="0"/>
        <v>67891</v>
      </c>
      <c r="L7" s="10">
        <f>SUM(B7:K7)</f>
        <v>477639</v>
      </c>
      <c r="M7" s="11"/>
    </row>
    <row r="8" spans="1:13" ht="17.25" customHeight="1">
      <c r="A8" s="12" t="s">
        <v>18</v>
      </c>
      <c r="B8" s="13">
        <f>B9+B10</f>
        <v>2085</v>
      </c>
      <c r="C8" s="13">
        <f aca="true" t="shared" si="1" ref="C8:K8">C9+C10</f>
        <v>2646</v>
      </c>
      <c r="D8" s="13">
        <f t="shared" si="1"/>
        <v>9280</v>
      </c>
      <c r="E8" s="13">
        <f t="shared" si="1"/>
        <v>7135</v>
      </c>
      <c r="F8" s="13">
        <f t="shared" si="1"/>
        <v>7408</v>
      </c>
      <c r="G8" s="13">
        <f t="shared" si="1"/>
        <v>3596</v>
      </c>
      <c r="H8" s="13">
        <f t="shared" si="1"/>
        <v>1848</v>
      </c>
      <c r="I8" s="13">
        <f t="shared" si="1"/>
        <v>2521</v>
      </c>
      <c r="J8" s="13">
        <f t="shared" si="1"/>
        <v>2017</v>
      </c>
      <c r="K8" s="13">
        <f t="shared" si="1"/>
        <v>5307</v>
      </c>
      <c r="L8" s="13">
        <f>SUM(B8:K8)</f>
        <v>43843</v>
      </c>
      <c r="M8"/>
    </row>
    <row r="9" spans="1:13" ht="17.25" customHeight="1">
      <c r="A9" s="14" t="s">
        <v>19</v>
      </c>
      <c r="B9" s="15">
        <v>2082</v>
      </c>
      <c r="C9" s="15">
        <v>2646</v>
      </c>
      <c r="D9" s="15">
        <v>9280</v>
      </c>
      <c r="E9" s="15">
        <v>7135</v>
      </c>
      <c r="F9" s="15">
        <v>7408</v>
      </c>
      <c r="G9" s="15">
        <v>3596</v>
      </c>
      <c r="H9" s="15">
        <v>1842</v>
      </c>
      <c r="I9" s="15">
        <v>2521</v>
      </c>
      <c r="J9" s="15">
        <v>2017</v>
      </c>
      <c r="K9" s="15">
        <v>5307</v>
      </c>
      <c r="L9" s="13">
        <f>SUM(B9:K9)</f>
        <v>43834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17687</v>
      </c>
      <c r="C11" s="15">
        <v>25877</v>
      </c>
      <c r="D11" s="15">
        <v>80328</v>
      </c>
      <c r="E11" s="15">
        <v>70414</v>
      </c>
      <c r="F11" s="15">
        <v>75169</v>
      </c>
      <c r="G11" s="15">
        <v>30634</v>
      </c>
      <c r="H11" s="15">
        <v>18547</v>
      </c>
      <c r="I11" s="15">
        <v>31661</v>
      </c>
      <c r="J11" s="15">
        <v>20895</v>
      </c>
      <c r="K11" s="15">
        <v>62584</v>
      </c>
      <c r="L11" s="13">
        <f>SUM(B11:K11)</f>
        <v>433796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1.032109375711707</v>
      </c>
      <c r="C16" s="22">
        <v>1.199602474572719</v>
      </c>
      <c r="D16" s="22">
        <v>1.091105915011465</v>
      </c>
      <c r="E16" s="22">
        <v>1.073968765737665</v>
      </c>
      <c r="F16" s="22">
        <v>1.183647746404438</v>
      </c>
      <c r="G16" s="22">
        <v>1.10550203142912</v>
      </c>
      <c r="H16" s="22">
        <v>1.151202000578574</v>
      </c>
      <c r="I16" s="22">
        <v>1.078312788101749</v>
      </c>
      <c r="J16" s="22">
        <v>1.306999056917817</v>
      </c>
      <c r="K16" s="22">
        <v>1.042684045970612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134231.23999999996</v>
      </c>
      <c r="C18" s="25">
        <f aca="true" t="shared" si="2" ref="C18:K18">SUM(C19:C26)</f>
        <v>127231.08</v>
      </c>
      <c r="D18" s="25">
        <f t="shared" si="2"/>
        <v>435504.2799999999</v>
      </c>
      <c r="E18" s="25">
        <f t="shared" si="2"/>
        <v>373058.4</v>
      </c>
      <c r="F18" s="25">
        <f t="shared" si="2"/>
        <v>387937.99000000005</v>
      </c>
      <c r="G18" s="25">
        <f t="shared" si="2"/>
        <v>168319.68000000002</v>
      </c>
      <c r="H18" s="25">
        <f t="shared" si="2"/>
        <v>115138.56999999999</v>
      </c>
      <c r="I18" s="25">
        <f t="shared" si="2"/>
        <v>144809.91999999998</v>
      </c>
      <c r="J18" s="25">
        <f t="shared" si="2"/>
        <v>131181.4</v>
      </c>
      <c r="K18" s="25">
        <f t="shared" si="2"/>
        <v>248453.65</v>
      </c>
      <c r="L18" s="25">
        <f>SUM(B18:K18)</f>
        <v>2265866.21</v>
      </c>
      <c r="M18"/>
    </row>
    <row r="19" spans="1:13" ht="17.25" customHeight="1">
      <c r="A19" s="26" t="s">
        <v>24</v>
      </c>
      <c r="B19" s="61">
        <f>ROUND((B13+B14)*B7,2)</f>
        <v>127570.92</v>
      </c>
      <c r="C19" s="61">
        <f aca="true" t="shared" si="3" ref="C19:K19">ROUND((C13+C14)*C7,2)</f>
        <v>100680.49</v>
      </c>
      <c r="D19" s="61">
        <f t="shared" si="3"/>
        <v>376461.13</v>
      </c>
      <c r="E19" s="61">
        <f t="shared" si="3"/>
        <v>330009.77</v>
      </c>
      <c r="F19" s="61">
        <f t="shared" si="3"/>
        <v>310489.52</v>
      </c>
      <c r="G19" s="61">
        <f t="shared" si="3"/>
        <v>141520.51</v>
      </c>
      <c r="H19" s="61">
        <f t="shared" si="3"/>
        <v>92882.91</v>
      </c>
      <c r="I19" s="61">
        <f t="shared" si="3"/>
        <v>129067.81</v>
      </c>
      <c r="J19" s="61">
        <f t="shared" si="3"/>
        <v>93173.94</v>
      </c>
      <c r="K19" s="61">
        <f t="shared" si="3"/>
        <v>225452.43</v>
      </c>
      <c r="L19" s="33">
        <f>SUM(B19:K19)</f>
        <v>1927309.43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4096.22</v>
      </c>
      <c r="C20" s="33">
        <f t="shared" si="4"/>
        <v>20096.07</v>
      </c>
      <c r="D20" s="33">
        <f t="shared" si="4"/>
        <v>34297.84</v>
      </c>
      <c r="E20" s="33">
        <f t="shared" si="4"/>
        <v>24410.42</v>
      </c>
      <c r="F20" s="33">
        <f t="shared" si="4"/>
        <v>57020.7</v>
      </c>
      <c r="G20" s="33">
        <f t="shared" si="4"/>
        <v>14930.7</v>
      </c>
      <c r="H20" s="33">
        <f t="shared" si="4"/>
        <v>14044.08</v>
      </c>
      <c r="I20" s="33">
        <f t="shared" si="4"/>
        <v>10107.66</v>
      </c>
      <c r="J20" s="33">
        <f t="shared" si="4"/>
        <v>28604.31</v>
      </c>
      <c r="K20" s="33">
        <f t="shared" si="4"/>
        <v>9623.22</v>
      </c>
      <c r="L20" s="33">
        <f aca="true" t="shared" si="5" ref="L19:L26">SUM(B20:K20)</f>
        <v>217231.22</v>
      </c>
      <c r="M20"/>
    </row>
    <row r="21" spans="1:13" ht="17.25" customHeight="1">
      <c r="A21" s="27" t="s">
        <v>26</v>
      </c>
      <c r="B21" s="33">
        <v>436.07</v>
      </c>
      <c r="C21" s="33">
        <v>4360.65</v>
      </c>
      <c r="D21" s="33">
        <v>19677.36</v>
      </c>
      <c r="E21" s="33">
        <v>15332.73</v>
      </c>
      <c r="F21" s="33">
        <v>17118.97</v>
      </c>
      <c r="G21" s="33">
        <v>11010.13</v>
      </c>
      <c r="H21" s="33">
        <v>6184.07</v>
      </c>
      <c r="I21" s="33">
        <v>3440.07</v>
      </c>
      <c r="J21" s="33">
        <v>5717.29</v>
      </c>
      <c r="K21" s="33">
        <v>9254.27</v>
      </c>
      <c r="L21" s="33">
        <f t="shared" si="5"/>
        <v>92531.61000000002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76</v>
      </c>
      <c r="B24" s="33">
        <v>345.77</v>
      </c>
      <c r="C24" s="33">
        <v>327.21</v>
      </c>
      <c r="D24" s="33">
        <v>1118.54</v>
      </c>
      <c r="E24" s="33">
        <v>958.42</v>
      </c>
      <c r="F24" s="33">
        <v>995.55</v>
      </c>
      <c r="G24" s="33">
        <v>431.64</v>
      </c>
      <c r="H24" s="33">
        <v>294.72</v>
      </c>
      <c r="I24" s="33">
        <v>371.3</v>
      </c>
      <c r="J24" s="33">
        <v>336.49</v>
      </c>
      <c r="K24" s="33">
        <v>638.17</v>
      </c>
      <c r="L24" s="33">
        <f t="shared" si="5"/>
        <v>5817.81</v>
      </c>
      <c r="M24"/>
    </row>
    <row r="25" spans="1:13" ht="17.25" customHeight="1">
      <c r="A25" s="62" t="s">
        <v>77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236.97</v>
      </c>
      <c r="J25" s="33">
        <v>273.06</v>
      </c>
      <c r="K25" s="33">
        <v>365.9</v>
      </c>
      <c r="L25" s="33">
        <f t="shared" si="5"/>
        <v>3527.08</v>
      </c>
      <c r="M25"/>
    </row>
    <row r="26" spans="1:13" ht="17.25" customHeight="1">
      <c r="A26" s="62" t="s">
        <v>78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110.55</v>
      </c>
      <c r="J26" s="33">
        <v>125.19</v>
      </c>
      <c r="K26" s="33">
        <v>168.54</v>
      </c>
      <c r="L26" s="33">
        <f t="shared" si="5"/>
        <v>1620.3799999999999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-32636.57</v>
      </c>
      <c r="C29" s="33">
        <f t="shared" si="6"/>
        <v>-13461.89</v>
      </c>
      <c r="D29" s="33">
        <f t="shared" si="6"/>
        <v>-47051.81</v>
      </c>
      <c r="E29" s="33">
        <f t="shared" si="6"/>
        <v>-41639.24</v>
      </c>
      <c r="F29" s="33">
        <f t="shared" si="6"/>
        <v>-38131.090000000004</v>
      </c>
      <c r="G29" s="33">
        <f t="shared" si="6"/>
        <v>-18222.579999999998</v>
      </c>
      <c r="H29" s="33">
        <f t="shared" si="6"/>
        <v>-18192.170000000002</v>
      </c>
      <c r="I29" s="33">
        <f t="shared" si="6"/>
        <v>-13157.07</v>
      </c>
      <c r="J29" s="33">
        <f t="shared" si="6"/>
        <v>-10745.9</v>
      </c>
      <c r="K29" s="33">
        <f t="shared" si="6"/>
        <v>-26899.45</v>
      </c>
      <c r="L29" s="33">
        <f aca="true" t="shared" si="7" ref="L29:L36">SUM(B29:K29)</f>
        <v>-260137.77</v>
      </c>
      <c r="M29"/>
    </row>
    <row r="30" spans="1:13" ht="18.75" customHeight="1">
      <c r="A30" s="27" t="s">
        <v>30</v>
      </c>
      <c r="B30" s="33">
        <f>B31+B32+B33+B34</f>
        <v>-9160.8</v>
      </c>
      <c r="C30" s="33">
        <f aca="true" t="shared" si="8" ref="C30:K30">C31+C32+C33+C34</f>
        <v>-11642.4</v>
      </c>
      <c r="D30" s="33">
        <f t="shared" si="8"/>
        <v>-40832</v>
      </c>
      <c r="E30" s="33">
        <f t="shared" si="8"/>
        <v>-31394</v>
      </c>
      <c r="F30" s="33">
        <f t="shared" si="8"/>
        <v>-32595.2</v>
      </c>
      <c r="G30" s="33">
        <f t="shared" si="8"/>
        <v>-15822.4</v>
      </c>
      <c r="H30" s="33">
        <f t="shared" si="8"/>
        <v>-8104.8</v>
      </c>
      <c r="I30" s="33">
        <f t="shared" si="8"/>
        <v>-11092.4</v>
      </c>
      <c r="J30" s="33">
        <f t="shared" si="8"/>
        <v>-8874.8</v>
      </c>
      <c r="K30" s="33">
        <f t="shared" si="8"/>
        <v>-23350.8</v>
      </c>
      <c r="L30" s="33">
        <f t="shared" si="7"/>
        <v>-192869.59999999995</v>
      </c>
      <c r="M30"/>
    </row>
    <row r="31" spans="1:13" s="36" customFormat="1" ht="18.75" customHeight="1">
      <c r="A31" s="34" t="s">
        <v>58</v>
      </c>
      <c r="B31" s="33">
        <f>-ROUND((B9)*$E$3,2)</f>
        <v>-9160.8</v>
      </c>
      <c r="C31" s="33">
        <f aca="true" t="shared" si="9" ref="C31:K31">-ROUND((C9)*$E$3,2)</f>
        <v>-11642.4</v>
      </c>
      <c r="D31" s="33">
        <f t="shared" si="9"/>
        <v>-40832</v>
      </c>
      <c r="E31" s="33">
        <f t="shared" si="9"/>
        <v>-31394</v>
      </c>
      <c r="F31" s="33">
        <f t="shared" si="9"/>
        <v>-32595.2</v>
      </c>
      <c r="G31" s="33">
        <f t="shared" si="9"/>
        <v>-15822.4</v>
      </c>
      <c r="H31" s="33">
        <f t="shared" si="9"/>
        <v>-8104.8</v>
      </c>
      <c r="I31" s="33">
        <f t="shared" si="9"/>
        <v>-11092.4</v>
      </c>
      <c r="J31" s="33">
        <f t="shared" si="9"/>
        <v>-8874.8</v>
      </c>
      <c r="K31" s="33">
        <f t="shared" si="9"/>
        <v>-23350.8</v>
      </c>
      <c r="L31" s="33">
        <f t="shared" si="7"/>
        <v>-192869.59999999995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-23475.77</v>
      </c>
      <c r="C35" s="38">
        <f aca="true" t="shared" si="10" ref="C35:K35">SUM(C36:C47)</f>
        <v>-1819.49</v>
      </c>
      <c r="D35" s="38">
        <f t="shared" si="10"/>
        <v>-6219.81</v>
      </c>
      <c r="E35" s="38">
        <f t="shared" si="10"/>
        <v>-10245.24</v>
      </c>
      <c r="F35" s="38">
        <f t="shared" si="10"/>
        <v>-5535.89</v>
      </c>
      <c r="G35" s="38">
        <f t="shared" si="10"/>
        <v>-2400.18</v>
      </c>
      <c r="H35" s="38">
        <f t="shared" si="10"/>
        <v>-10087.37</v>
      </c>
      <c r="I35" s="38">
        <f t="shared" si="10"/>
        <v>-2064.67</v>
      </c>
      <c r="J35" s="38">
        <f t="shared" si="10"/>
        <v>-1871.1</v>
      </c>
      <c r="K35" s="38">
        <f t="shared" si="10"/>
        <v>-3548.65</v>
      </c>
      <c r="L35" s="33">
        <f t="shared" si="7"/>
        <v>-67268.17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45</v>
      </c>
      <c r="B46" s="17">
        <v>-1922.72</v>
      </c>
      <c r="C46" s="17">
        <v>-1819.49</v>
      </c>
      <c r="D46" s="17">
        <v>-6219.81</v>
      </c>
      <c r="E46" s="17">
        <v>-5329.42</v>
      </c>
      <c r="F46" s="17">
        <v>-5535.89</v>
      </c>
      <c r="G46" s="17">
        <v>-2400.18</v>
      </c>
      <c r="H46" s="17">
        <v>-1638.83</v>
      </c>
      <c r="I46" s="17">
        <v>-2064.67</v>
      </c>
      <c r="J46" s="17">
        <v>-1871.1</v>
      </c>
      <c r="K46" s="17">
        <v>-3548.65</v>
      </c>
      <c r="L46" s="30">
        <f t="shared" si="11"/>
        <v>-32350.760000000002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47</v>
      </c>
      <c r="B50" s="41">
        <f>IF(B18+B29+B42+B51&lt;0,0,B18+B29+B51)</f>
        <v>101594.66999999995</v>
      </c>
      <c r="C50" s="41">
        <f>IF(C18+C29+C42+C51&lt;0,0,C18+C29+C51)</f>
        <v>113769.19</v>
      </c>
      <c r="D50" s="41">
        <f>IF(D18+D29+D42+D51&lt;0,0,D18+D29+D51)</f>
        <v>388452.4699999999</v>
      </c>
      <c r="E50" s="41">
        <f>IF(E18+E29+E42+E51&lt;0,0,E18+E29+E51)</f>
        <v>331419.16000000003</v>
      </c>
      <c r="F50" s="41">
        <f>IF(F18+F29+F42+F51&lt;0,0,F18+F29+F51)</f>
        <v>349806.9</v>
      </c>
      <c r="G50" s="41">
        <f>IF(G18+G29+G42+G51&lt;0,0,G18+G29+G51)</f>
        <v>150097.10000000003</v>
      </c>
      <c r="H50" s="41">
        <f>IF(H18+H29+H42+H51&lt;0,0,H18+H29+H51)</f>
        <v>96946.4</v>
      </c>
      <c r="I50" s="41">
        <f>IF(I18+I29+I42+I51&lt;0,0,I18+I29+I51)</f>
        <v>131652.84999999998</v>
      </c>
      <c r="J50" s="41">
        <f>IF(J18+J29+J42+J51&lt;0,0,J18+J29+J51)</f>
        <v>120435.5</v>
      </c>
      <c r="K50" s="41">
        <f>IF(K18+K29+K42+K51&lt;0,0,K18+K29+K51)</f>
        <v>221554.19999999998</v>
      </c>
      <c r="L50" s="42">
        <f>SUM(B50:K50)</f>
        <v>2005728.4399999997</v>
      </c>
      <c r="M50" s="53"/>
    </row>
    <row r="51" spans="1:12" ht="18.75" customHeight="1">
      <c r="A51" s="27" t="s">
        <v>48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49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50</v>
      </c>
      <c r="B56" s="41">
        <f>SUM(B57:B70)</f>
        <v>101594.67</v>
      </c>
      <c r="C56" s="41">
        <f aca="true" t="shared" si="12" ref="C56:J56">SUM(C57:C68)</f>
        <v>113769.18000000001</v>
      </c>
      <c r="D56" s="41">
        <f t="shared" si="12"/>
        <v>388452.46</v>
      </c>
      <c r="E56" s="41">
        <f t="shared" si="12"/>
        <v>331419.15</v>
      </c>
      <c r="F56" s="41">
        <f t="shared" si="12"/>
        <v>349806.9</v>
      </c>
      <c r="G56" s="41">
        <f t="shared" si="12"/>
        <v>150097.1</v>
      </c>
      <c r="H56" s="41">
        <f t="shared" si="12"/>
        <v>96946.4</v>
      </c>
      <c r="I56" s="41">
        <f>SUM(I57:I71)</f>
        <v>131652.85</v>
      </c>
      <c r="J56" s="41">
        <f t="shared" si="12"/>
        <v>120435.5</v>
      </c>
      <c r="K56" s="41">
        <f>SUM(K57:K70)</f>
        <v>221554.21000000002</v>
      </c>
      <c r="L56" s="46">
        <f>SUM(B56:K56)</f>
        <v>2005728.4200000002</v>
      </c>
      <c r="M56" s="40"/>
    </row>
    <row r="57" spans="1:13" ht="18.75" customHeight="1">
      <c r="A57" s="47" t="s">
        <v>51</v>
      </c>
      <c r="B57" s="48">
        <v>101594.67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101594.67</v>
      </c>
      <c r="M57" s="40"/>
    </row>
    <row r="58" spans="1:12" ht="18.75" customHeight="1">
      <c r="A58" s="47" t="s">
        <v>61</v>
      </c>
      <c r="B58" s="17">
        <v>0</v>
      </c>
      <c r="C58" s="48">
        <v>99218.1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99218.1</v>
      </c>
    </row>
    <row r="59" spans="1:12" ht="18.75" customHeight="1">
      <c r="A59" s="47" t="s">
        <v>62</v>
      </c>
      <c r="B59" s="17">
        <v>0</v>
      </c>
      <c r="C59" s="48">
        <v>14551.08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14551.08</v>
      </c>
    </row>
    <row r="60" spans="1:12" ht="18.75" customHeight="1">
      <c r="A60" s="47" t="s">
        <v>52</v>
      </c>
      <c r="B60" s="17">
        <v>0</v>
      </c>
      <c r="C60" s="17">
        <v>0</v>
      </c>
      <c r="D60" s="48">
        <v>388452.46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388452.46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48">
        <v>331419.15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331419.15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48">
        <v>349806.9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349806.9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150097.1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150097.1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96946.4</v>
      </c>
      <c r="I64" s="17">
        <v>0</v>
      </c>
      <c r="J64" s="17">
        <v>0</v>
      </c>
      <c r="K64" s="17">
        <v>0</v>
      </c>
      <c r="L64" s="46">
        <f t="shared" si="13"/>
        <v>96946.4</v>
      </c>
    </row>
    <row r="65" spans="1:12" ht="18.75" customHeight="1">
      <c r="A65" s="47" t="s">
        <v>57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120435.5</v>
      </c>
      <c r="K66" s="17">
        <v>0</v>
      </c>
      <c r="L66" s="46">
        <f t="shared" si="13"/>
        <v>120435.5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96730.57</v>
      </c>
      <c r="L67" s="46">
        <f t="shared" si="13"/>
        <v>96730.57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124823.64</v>
      </c>
      <c r="L68" s="46">
        <f t="shared" si="13"/>
        <v>124823.64</v>
      </c>
    </row>
    <row r="69" spans="1:12" ht="18.75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131652.85</v>
      </c>
      <c r="J71" s="52">
        <v>0</v>
      </c>
      <c r="K71" s="52">
        <v>0</v>
      </c>
      <c r="L71" s="51">
        <f>SUM(B71:K71)</f>
        <v>131652.85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2022-03-17T20:13:38Z</dcterms:modified>
  <cp:category/>
  <cp:version/>
  <cp:contentType/>
  <cp:contentStatus/>
</cp:coreProperties>
</file>