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<sst xmlns="http://schemas.openxmlformats.org/spreadsheetml/2006/main" count="81" uniqueCount="80">
  <si>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</si>
  <si>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</si>
  <si>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</si>
  <si>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</si>
  <si>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</si>
  <si>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</si>
  <si>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</si>
  <si>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</si>
  <si>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</si>
  <si>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</si>
  <si>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</si>
  <si>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</si>
  <si>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</si>
  <si>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</si>
  <si>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</si>
  <si>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</si>
  <si>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</si>
  <si>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</si>
  <si>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</si>
  <si>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</si>
  <si>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</si>
  <si>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</si>
  <si>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</si>
  <si>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</si>
  <si>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</si>
  <si>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</si>
  <si>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</si>
  <si>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</si>
  <si>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</si>
  <si>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</si>
  <si>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</si>
  <si>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</si>
  <si>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</si>
  <si>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</si>
  <si>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</si>
  <si>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</si>
  <si>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</si>
  <si>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</si>
  <si>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</si>
  <si>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</si>
  <si>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</si>
  <si>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</si>
  <si>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</si>
  <si>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</si>
  <si>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</si>
  <si>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</si>
  <si>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</si>
  <si>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</si>
  <si>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</si>
  <si>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</si>
  <si>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</si>
  <si>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</si>
  <si>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</si>
  <si>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</si>
  <si>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</si>
  <si>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</si>
  <si>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</si>
  <si>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</si>
  <si>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</si>
  <si>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</si>
  <si>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</si>
  <si>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</si>
  <si>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</si>
  <si>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</si>
  <si>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</si>
  <si>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</si>
  <si>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</si>
  <si>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</si>
  <si>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</si>
  <si>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</si>
  <si>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</si>
  <si>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</si>
  <si>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20/03/22 - VENCIMENTO 25/03/22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</si>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</sst>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18922</v>
      </c>
      <c r="C7" s="10">
        <f>C8+C11</f>
        <v>26349</v>
      </c>
      <c r="D7" s="10">
        <f aca="true" t="shared" si="0" ref="D7:K7">D8+D11</f>
        <v>82790</v>
      </c>
      <c r="E7" s="10">
        <f t="shared" si="0"/>
        <v>75510</v>
      </c>
      <c r="F7" s="10">
        <f t="shared" si="0"/>
        <v>79834</v>
      </c>
      <c r="G7" s="10">
        <f t="shared" si="0"/>
        <v>33623</v>
      </c>
      <c r="H7" s="10">
        <f t="shared" si="0"/>
        <v>19901</v>
      </c>
      <c r="I7" s="10">
        <f t="shared" si="0"/>
        <v>35022</v>
      </c>
      <c r="J7" s="10">
        <f t="shared" si="0"/>
        <v>22171</v>
      </c>
      <c r="K7" s="10">
        <f t="shared" si="0"/>
        <v>63502</v>
      </c>
      <c r="L7" s="10">
        <f>SUM(B7:K7)</f>
        <v>457624</v>
      </c>
      <c r="M7" s="11"/>
    </row>
    <row r="8" spans="1:13" ht="17.25" customHeight="1">
      <c r="A8" s="12" t="s">
        <v>18</v>
      </c>
      <c r="B8" s="13">
        <f>B9+B10</f>
        <v>1979</v>
      </c>
      <c r="C8" s="13">
        <f aca="true" t="shared" si="1" ref="C8:K8">C9+C10</f>
        <v>2390</v>
      </c>
      <c r="D8" s="13">
        <f t="shared" si="1"/>
        <v>8763</v>
      </c>
      <c r="E8" s="13">
        <f t="shared" si="1"/>
        <v>7028</v>
      </c>
      <c r="F8" s="13">
        <f t="shared" si="1"/>
        <v>7037</v>
      </c>
      <c r="G8" s="13">
        <f t="shared" si="1"/>
        <v>3530</v>
      </c>
      <c r="H8" s="13">
        <f t="shared" si="1"/>
        <v>1852</v>
      </c>
      <c r="I8" s="13">
        <f t="shared" si="1"/>
        <v>2422</v>
      </c>
      <c r="J8" s="13">
        <f t="shared" si="1"/>
        <v>1753</v>
      </c>
      <c r="K8" s="13">
        <f t="shared" si="1"/>
        <v>4594</v>
      </c>
      <c r="L8" s="13">
        <f>SUM(B8:K8)</f>
        <v>41348</v>
      </c>
      <c r="M8"/>
    </row>
    <row r="9" spans="1:13" ht="17.25" customHeight="1">
      <c r="A9" s="14" t="s">
        <v>19</v>
      </c>
      <c r="B9" s="15">
        <v>1979</v>
      </c>
      <c r="C9" s="15">
        <v>2390</v>
      </c>
      <c r="D9" s="15">
        <v>8763</v>
      </c>
      <c r="E9" s="15">
        <v>7028</v>
      </c>
      <c r="F9" s="15">
        <v>7037</v>
      </c>
      <c r="G9" s="15">
        <v>3530</v>
      </c>
      <c r="H9" s="15">
        <v>1851</v>
      </c>
      <c r="I9" s="15">
        <v>2422</v>
      </c>
      <c r="J9" s="15">
        <v>1753</v>
      </c>
      <c r="K9" s="15">
        <v>4594</v>
      </c>
      <c r="L9" s="13">
        <f>SUM(B9:K9)</f>
        <v>41347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16943</v>
      </c>
      <c r="C11" s="15">
        <v>23959</v>
      </c>
      <c r="D11" s="15">
        <v>74027</v>
      </c>
      <c r="E11" s="15">
        <v>68482</v>
      </c>
      <c r="F11" s="15">
        <v>72797</v>
      </c>
      <c r="G11" s="15">
        <v>30093</v>
      </c>
      <c r="H11" s="15">
        <v>18049</v>
      </c>
      <c r="I11" s="15">
        <v>32600</v>
      </c>
      <c r="J11" s="15">
        <v>20418</v>
      </c>
      <c r="K11" s="15">
        <v>58908</v>
      </c>
      <c r="L11" s="13">
        <f>SUM(B11:K11)</f>
        <v>416276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1.36179354094579</v>
      </c>
      <c r="C16" s="22">
        <v>1.223948918002536</v>
      </c>
      <c r="D16" s="22">
        <v>1.080614952733273</v>
      </c>
      <c r="E16" s="22">
        <v>1.128706856217026</v>
      </c>
      <c r="F16" s="22">
        <v>1.198196664505768</v>
      </c>
      <c r="G16" s="22">
        <v>1.17449526671643</v>
      </c>
      <c r="H16" s="22">
        <v>1.142413982426479</v>
      </c>
      <c r="I16" s="22">
        <v>1.149492040541529</v>
      </c>
      <c r="J16" s="22">
        <v>1.332049932672263</v>
      </c>
      <c r="K16" s="22">
        <v>1.083988703156185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SUM(B19:B26)</f>
        <v>169071.93</v>
      </c>
      <c r="C18" s="25">
        <f aca="true" t="shared" si="2" ref="C18:K18">SUM(C19:C26)</f>
        <v>120976.07</v>
      </c>
      <c r="D18" s="25">
        <f t="shared" si="2"/>
        <v>399915.69</v>
      </c>
      <c r="E18" s="25">
        <f t="shared" si="2"/>
        <v>381774.87</v>
      </c>
      <c r="F18" s="25">
        <f t="shared" si="2"/>
        <v>379559.95999999996</v>
      </c>
      <c r="G18" s="25">
        <f t="shared" si="2"/>
        <v>175276.76</v>
      </c>
      <c r="H18" s="25">
        <f t="shared" si="2"/>
        <v>111914.43999999999</v>
      </c>
      <c r="I18" s="25">
        <f t="shared" si="2"/>
        <v>158278.58000000002</v>
      </c>
      <c r="J18" s="25">
        <f t="shared" si="2"/>
        <v>129437.41</v>
      </c>
      <c r="K18" s="25">
        <f t="shared" si="2"/>
        <v>241809.94</v>
      </c>
      <c r="L18" s="25">
        <f>SUM(B18:K18)</f>
        <v>2268015.65</v>
      </c>
      <c r="M18"/>
    </row>
    <row r="19" spans="1:13" ht="17.25" customHeight="1">
      <c r="A19" s="26" t="s">
        <v>24</v>
      </c>
      <c r="B19" s="62">
        <f>ROUND((B13+B14)*B7,2)</f>
        <v>122086.64</v>
      </c>
      <c r="C19" s="62">
        <f aca="true" t="shared" si="3" ref="C19:K19">ROUND((C13+C14)*C7,2)</f>
        <v>93006.7</v>
      </c>
      <c r="D19" s="62">
        <f t="shared" si="3"/>
        <v>347817.35</v>
      </c>
      <c r="E19" s="62">
        <f t="shared" si="3"/>
        <v>321332.81</v>
      </c>
      <c r="F19" s="62">
        <f t="shared" si="3"/>
        <v>300175.84</v>
      </c>
      <c r="G19" s="62">
        <f t="shared" si="3"/>
        <v>139010.93</v>
      </c>
      <c r="H19" s="62">
        <f t="shared" si="3"/>
        <v>90633.13</v>
      </c>
      <c r="I19" s="62">
        <f t="shared" si="3"/>
        <v>132239.57</v>
      </c>
      <c r="J19" s="62">
        <f t="shared" si="3"/>
        <v>90160.59</v>
      </c>
      <c r="K19" s="62">
        <f t="shared" si="3"/>
        <v>210877.44</v>
      </c>
      <c r="L19" s="33">
        <f>SUM(B19:K19)</f>
        <v>1847341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44170.16</v>
      </c>
      <c r="C20" s="33">
        <f t="shared" si="4"/>
        <v>20828.75</v>
      </c>
      <c r="D20" s="33">
        <f t="shared" si="4"/>
        <v>28039.28</v>
      </c>
      <c r="E20" s="33">
        <f t="shared" si="4"/>
        <v>41357.74</v>
      </c>
      <c r="F20" s="33">
        <f t="shared" si="4"/>
        <v>59493.85</v>
      </c>
      <c r="G20" s="33">
        <f t="shared" si="4"/>
        <v>24256.75</v>
      </c>
      <c r="H20" s="33">
        <f t="shared" si="4"/>
        <v>12907.42</v>
      </c>
      <c r="I20" s="33">
        <f t="shared" si="4"/>
        <v>19768.76</v>
      </c>
      <c r="J20" s="33">
        <f t="shared" si="4"/>
        <v>29937.82</v>
      </c>
      <c r="K20" s="33">
        <f t="shared" si="4"/>
        <v>17711.32</v>
      </c>
      <c r="L20" s="33">
        <f aca="true" t="shared" si="5" ref="L19:L26">SUM(B20:K20)</f>
        <v>298471.85000000003</v>
      </c>
      <c r="M20"/>
    </row>
    <row r="21" spans="1:13" ht="17.25" customHeight="1">
      <c r="A21" s="27" t="s">
        <v>26</v>
      </c>
      <c r="B21" s="33">
        <v>484.52</v>
      </c>
      <c r="C21" s="33">
        <v>5038.97</v>
      </c>
      <c r="D21" s="33">
        <v>19038.27</v>
      </c>
      <c r="E21" s="33">
        <v>15702.66</v>
      </c>
      <c r="F21" s="33">
        <v>16567.55</v>
      </c>
      <c r="G21" s="33">
        <v>11083.78</v>
      </c>
      <c r="H21" s="33">
        <v>6335.55</v>
      </c>
      <c r="I21" s="33">
        <v>4021.49</v>
      </c>
      <c r="J21" s="33">
        <v>5620.39</v>
      </c>
      <c r="K21" s="33">
        <v>9060.45</v>
      </c>
      <c r="L21" s="33">
        <f t="shared" si="5"/>
        <v>92953.63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3" t="s">
        <v>77</v>
      </c>
      <c r="B24" s="33">
        <v>450.2</v>
      </c>
      <c r="C24" s="33">
        <v>322.57</v>
      </c>
      <c r="D24" s="33">
        <v>1062.85</v>
      </c>
      <c r="E24" s="33">
        <v>1014.12</v>
      </c>
      <c r="F24" s="33">
        <v>1009.47</v>
      </c>
      <c r="G24" s="33">
        <v>466.45</v>
      </c>
      <c r="H24" s="33">
        <v>297.04</v>
      </c>
      <c r="I24" s="33">
        <v>420.03</v>
      </c>
      <c r="J24" s="33">
        <v>343.45</v>
      </c>
      <c r="K24" s="33">
        <v>642.81</v>
      </c>
      <c r="L24" s="33">
        <f t="shared" si="5"/>
        <v>6028.99</v>
      </c>
      <c r="M24"/>
    </row>
    <row r="25" spans="1:13" ht="17.25" customHeight="1">
      <c r="A25" s="63" t="s">
        <v>78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3" t="s">
        <v>79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-102290.38000000002</v>
      </c>
      <c r="C29" s="33">
        <f t="shared" si="6"/>
        <v>-12309.68</v>
      </c>
      <c r="D29" s="33">
        <f t="shared" si="6"/>
        <v>-44467.31</v>
      </c>
      <c r="E29" s="33">
        <f t="shared" si="6"/>
        <v>-347478.14</v>
      </c>
      <c r="F29" s="33">
        <f t="shared" si="6"/>
        <v>-36576.11</v>
      </c>
      <c r="G29" s="33">
        <f t="shared" si="6"/>
        <v>-18125.739999999998</v>
      </c>
      <c r="H29" s="33">
        <f t="shared" si="6"/>
        <v>-18244.67</v>
      </c>
      <c r="I29" s="33">
        <f t="shared" si="6"/>
        <v>-147992.44999999998</v>
      </c>
      <c r="J29" s="33">
        <f t="shared" si="6"/>
        <v>-9623.02</v>
      </c>
      <c r="K29" s="33">
        <f t="shared" si="6"/>
        <v>-23788.05</v>
      </c>
      <c r="L29" s="33">
        <f aca="true" t="shared" si="7" ref="L29:L36">SUM(B29:K29)</f>
        <v>-760895.55</v>
      </c>
      <c r="M29"/>
    </row>
    <row r="30" spans="1:13" ht="18.75" customHeight="1">
      <c r="A30" s="27" t="s">
        <v>30</v>
      </c>
      <c r="B30" s="33">
        <f>B31+B32+B33+B34</f>
        <v>-8707.6</v>
      </c>
      <c r="C30" s="33">
        <f aca="true" t="shared" si="8" ref="C30:K30">C31+C32+C33+C34</f>
        <v>-10516</v>
      </c>
      <c r="D30" s="33">
        <f t="shared" si="8"/>
        <v>-38557.2</v>
      </c>
      <c r="E30" s="33">
        <f t="shared" si="8"/>
        <v>-30923.2</v>
      </c>
      <c r="F30" s="33">
        <f t="shared" si="8"/>
        <v>-30962.8</v>
      </c>
      <c r="G30" s="33">
        <f t="shared" si="8"/>
        <v>-15532</v>
      </c>
      <c r="H30" s="33">
        <f t="shared" si="8"/>
        <v>-8144.4</v>
      </c>
      <c r="I30" s="33">
        <f t="shared" si="8"/>
        <v>-10656.8</v>
      </c>
      <c r="J30" s="33">
        <f t="shared" si="8"/>
        <v>-7713.2</v>
      </c>
      <c r="K30" s="33">
        <f t="shared" si="8"/>
        <v>-20213.6</v>
      </c>
      <c r="L30" s="33">
        <f t="shared" si="7"/>
        <v>-181926.8</v>
      </c>
      <c r="M30"/>
    </row>
    <row r="31" spans="1:13" s="36" customFormat="1" ht="18.75" customHeight="1">
      <c r="A31" s="34" t="s">
        <v>57</v>
      </c>
      <c r="B31" s="33">
        <f>-ROUND((B9)*$E$3,2)</f>
        <v>-8707.6</v>
      </c>
      <c r="C31" s="33">
        <f aca="true" t="shared" si="9" ref="C31:K31">-ROUND((C9)*$E$3,2)</f>
        <v>-10516</v>
      </c>
      <c r="D31" s="33">
        <f t="shared" si="9"/>
        <v>-38557.2</v>
      </c>
      <c r="E31" s="33">
        <f t="shared" si="9"/>
        <v>-30923.2</v>
      </c>
      <c r="F31" s="33">
        <f t="shared" si="9"/>
        <v>-30962.8</v>
      </c>
      <c r="G31" s="33">
        <f t="shared" si="9"/>
        <v>-15532</v>
      </c>
      <c r="H31" s="33">
        <f t="shared" si="9"/>
        <v>-8144.4</v>
      </c>
      <c r="I31" s="33">
        <f t="shared" si="9"/>
        <v>-10656.8</v>
      </c>
      <c r="J31" s="33">
        <f t="shared" si="9"/>
        <v>-7713.2</v>
      </c>
      <c r="K31" s="33">
        <f t="shared" si="9"/>
        <v>-20213.6</v>
      </c>
      <c r="L31" s="33">
        <f t="shared" si="7"/>
        <v>-181926.8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-93582.78000000001</v>
      </c>
      <c r="C35" s="38">
        <f aca="true" t="shared" si="10" ref="C35:K35">SUM(C36:C47)</f>
        <v>-1793.68</v>
      </c>
      <c r="D35" s="38">
        <f t="shared" si="10"/>
        <v>-5910.11</v>
      </c>
      <c r="E35" s="38">
        <f t="shared" si="10"/>
        <v>-316554.94</v>
      </c>
      <c r="F35" s="38">
        <f t="shared" si="10"/>
        <v>-5613.31</v>
      </c>
      <c r="G35" s="38">
        <f t="shared" si="10"/>
        <v>-2593.74</v>
      </c>
      <c r="H35" s="38">
        <f t="shared" si="10"/>
        <v>-10100.27</v>
      </c>
      <c r="I35" s="38">
        <f t="shared" si="10"/>
        <v>-137335.65</v>
      </c>
      <c r="J35" s="38">
        <f t="shared" si="10"/>
        <v>-1909.82</v>
      </c>
      <c r="K35" s="38">
        <f t="shared" si="10"/>
        <v>-3574.45</v>
      </c>
      <c r="L35" s="33">
        <f t="shared" si="7"/>
        <v>-578968.7499999999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-306000</v>
      </c>
      <c r="F45" s="17">
        <v>0</v>
      </c>
      <c r="G45" s="17">
        <v>0</v>
      </c>
      <c r="H45" s="17">
        <v>0</v>
      </c>
      <c r="I45" s="33">
        <v>-135000</v>
      </c>
      <c r="J45" s="17">
        <v>0</v>
      </c>
      <c r="K45" s="17">
        <v>0</v>
      </c>
      <c r="L45" s="33">
        <f>SUM(B45:K45)</f>
        <v>-441000</v>
      </c>
    </row>
    <row r="46" spans="1:12" ht="18.75" customHeight="1">
      <c r="A46" s="37" t="s">
        <v>73</v>
      </c>
      <c r="B46" s="33">
        <v>-2503.41</v>
      </c>
      <c r="C46" s="33">
        <v>-1793.68</v>
      </c>
      <c r="D46" s="33">
        <v>-5910.11</v>
      </c>
      <c r="E46" s="33">
        <v>-5639.12</v>
      </c>
      <c r="F46" s="33">
        <v>-5613.31</v>
      </c>
      <c r="G46" s="33">
        <v>-2593.74</v>
      </c>
      <c r="H46" s="33">
        <v>-1651.73</v>
      </c>
      <c r="I46" s="33">
        <v>-2335.65</v>
      </c>
      <c r="J46" s="33">
        <v>-1909.82</v>
      </c>
      <c r="K46" s="33">
        <v>-3574.45</v>
      </c>
      <c r="L46" s="33">
        <f t="shared" si="11"/>
        <v>-33525.020000000004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66781.54999999997</v>
      </c>
      <c r="C50" s="41">
        <f>IF(C18+C29+C42+C51&lt;0,0,C18+C29+C51)</f>
        <v>108666.39000000001</v>
      </c>
      <c r="D50" s="41">
        <f>IF(D18+D29+D42+D51&lt;0,0,D18+D29+D51)</f>
        <v>355448.38</v>
      </c>
      <c r="E50" s="41">
        <f>IF(E18+E29+E42+E51&lt;0,0,E18+E29+E51)</f>
        <v>34296.72999999998</v>
      </c>
      <c r="F50" s="41">
        <f>IF(F18+F29+F42+F51&lt;0,0,F18+F29+F51)</f>
        <v>342983.85</v>
      </c>
      <c r="G50" s="41">
        <f>IF(G18+G29+G42+G51&lt;0,0,G18+G29+G51)</f>
        <v>157151.02000000002</v>
      </c>
      <c r="H50" s="41">
        <f>IF(H18+H29+H42+H51&lt;0,0,H18+H29+H51)</f>
        <v>93669.76999999999</v>
      </c>
      <c r="I50" s="41">
        <f>IF(I18+I29+I42+I51&lt;0,0,I18+I29+I51)</f>
        <v>10286.130000000034</v>
      </c>
      <c r="J50" s="41">
        <f>IF(J18+J29+J42+J51&lt;0,0,J18+J29+J51)</f>
        <v>119814.39</v>
      </c>
      <c r="K50" s="41">
        <f>IF(K18+K29+K42+K51&lt;0,0,K18+K29+K51)</f>
        <v>218021.89</v>
      </c>
      <c r="L50" s="42">
        <f>SUM(B50:K50)</f>
        <v>1507120.1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66781.54</v>
      </c>
      <c r="C56" s="41">
        <f aca="true" t="shared" si="12" ref="C56:J56">SUM(C57:C68)</f>
        <v>108666.39</v>
      </c>
      <c r="D56" s="41">
        <f t="shared" si="12"/>
        <v>355448.37</v>
      </c>
      <c r="E56" s="41">
        <f t="shared" si="12"/>
        <v>34296.72</v>
      </c>
      <c r="F56" s="41">
        <f t="shared" si="12"/>
        <v>342983.85</v>
      </c>
      <c r="G56" s="41">
        <f t="shared" si="12"/>
        <v>157151.02</v>
      </c>
      <c r="H56" s="41">
        <f t="shared" si="12"/>
        <v>93669.78</v>
      </c>
      <c r="I56" s="41">
        <f>SUM(I57:I71)</f>
        <v>10286.13</v>
      </c>
      <c r="J56" s="41">
        <f t="shared" si="12"/>
        <v>119814.39</v>
      </c>
      <c r="K56" s="41">
        <f>SUM(K57:K70)</f>
        <v>218021.89</v>
      </c>
      <c r="L56" s="46">
        <f>SUM(B56:K56)</f>
        <v>1507120.0799999996</v>
      </c>
      <c r="M56" s="40"/>
    </row>
    <row r="57" spans="1:13" ht="18.75" customHeight="1">
      <c r="A57" s="47" t="s">
        <v>50</v>
      </c>
      <c r="B57" s="48">
        <v>66781.54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66781.54</v>
      </c>
      <c r="M57" s="40"/>
    </row>
    <row r="58" spans="1:12" ht="18.75" customHeight="1">
      <c r="A58" s="47" t="s">
        <v>60</v>
      </c>
      <c r="B58" s="17">
        <v>0</v>
      </c>
      <c r="C58" s="48">
        <v>94876.63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94876.63</v>
      </c>
    </row>
    <row r="59" spans="1:12" ht="18.75" customHeight="1">
      <c r="A59" s="47" t="s">
        <v>61</v>
      </c>
      <c r="B59" s="17">
        <v>0</v>
      </c>
      <c r="C59" s="48">
        <v>13789.76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13789.76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355448.37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355448.37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34296.72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34296.72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342983.85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342983.85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157151.02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157151.02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93669.78</v>
      </c>
      <c r="I64" s="17">
        <v>0</v>
      </c>
      <c r="J64" s="17">
        <v>0</v>
      </c>
      <c r="K64" s="17">
        <v>0</v>
      </c>
      <c r="L64" s="46">
        <f t="shared" si="13"/>
        <v>93669.78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119814.39</v>
      </c>
      <c r="K66" s="17">
        <v>0</v>
      </c>
      <c r="L66" s="46">
        <f t="shared" si="13"/>
        <v>119814.39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93073.54</v>
      </c>
      <c r="L67" s="46">
        <f t="shared" si="13"/>
        <v>93073.54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124948.35</v>
      </c>
      <c r="L68" s="46">
        <f t="shared" si="13"/>
        <v>124948.35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10286.13</v>
      </c>
      <c r="J71" s="52">
        <v>0</v>
      </c>
      <c r="K71" s="52">
        <v>0</v>
      </c>
      <c r="L71" s="51">
        <f>SUM(B71:K71)</f>
        <v>10286.13</v>
      </c>
    </row>
    <row r="72" spans="1:12" ht="18" customHeight="1">
      <c r="A72" s="60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2022-03-24T20:02:27Z</dcterms:modified>
  <cp:category/>
  <cp:version/>
  <cp:contentType/>
  <cp:contentStatus/>
</cp:coreProperties>
</file>