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'detalhamento'!$A$1:$L$71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<sst xmlns="http://schemas.openxmlformats.org/spreadsheetml/2006/main" count="83" uniqueCount="82">
  <si>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</si>
  <si>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</si>
  <si>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</si>
  <si>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</si>
  <si>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</si>
  <si>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</si>
  <si>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</si>
  <si>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</si>
  <si>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</si>
  <si>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</si>
  <si>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</si>
  <si>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</si>
  <si>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</si>
  <si>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</si>
  <si>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</si>
  <si>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</si>
  <si>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</si>
  <si>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</si>
  <si>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</si>
  <si>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</si>
  <si>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</si>
  <si>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</si>
  <si>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</si>
  <si>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</si>
  <si>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</si>
  <si>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</si>
  <si>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</si>
  <si>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</si>
  <si>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</si>
  <si>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</si>
  <si>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</si>
  <si>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</si>
  <si>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</si>
  <si>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</si>
  <si>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</si>
  <si>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</si>
  <si>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</si>
  <si>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</si>
  <si>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</si>
  <si>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</si>
  <si>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</si>
  <si>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</si>
  <si>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</si>
  <si>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</si>
  <si>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</si>
  <si>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</si>
  <si>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</si>
  <si>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</si>
  <si>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</si>
  <si>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</si>
  <si>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</si>
  <si>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</si>
  <si>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</si>
  <si>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</si>
  <si>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</si>
  <si>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</si>
  <si>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</si>
  <si>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</si>
  <si>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</si>
  <si>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</si>
  <si>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</si>
  <si>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</si>
  <si>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</si>
  <si>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</si>
  <si>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</si>
  <si>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</si>
  <si>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</si>
  <si>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</si>
  <si>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</si>
  <si>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</si>
  <si>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</si>
  <si>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24/03/22 - VENCIMENTO 31/03/22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</si>
  <si>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</si>
  <si>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</si>
  <si>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</si>
  <si>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</si>
  <si>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</si>
  <si>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</si>
  <si>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</si>
  <si>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</si>
  <si>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Rede da madrugada, Arla 32 (fev) e remuneração do combustível (01/02/22 a 23/03/22).</t>
  </si>
  <si>
    <t>5.2.12. Indenização Veículo Frota Pública Atende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</si>
</sst>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0" fontId="33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03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1ºRev Fator de Transição MAR 20"/>
      <sheetName val="Plan2"/>
      <sheetName val="TCO 0103"/>
      <sheetName val="TCO 0203"/>
      <sheetName val="TCO 0303"/>
      <sheetName val="TCO 0403"/>
      <sheetName val="TCO 0503"/>
      <sheetName val="TCO 0603"/>
      <sheetName val="TCO 0703"/>
      <sheetName val="TCO 0803"/>
      <sheetName val="TCO 0903"/>
      <sheetName val="TCO 1003"/>
      <sheetName val="TCO 1103"/>
      <sheetName val="TCO 1203"/>
      <sheetName val="TCO 1303"/>
      <sheetName val="TCO 1403"/>
      <sheetName val="TCO 1503"/>
      <sheetName val="TCO 1603"/>
      <sheetName val="TCO 1703"/>
      <sheetName val="TCO 1803"/>
      <sheetName val="TCO 1903"/>
      <sheetName val="TCO 2003"/>
      <sheetName val="TCO 2103"/>
      <sheetName val="TCO 2203"/>
      <sheetName val="TCO 2303"/>
      <sheetName val="TCO 2403"/>
      <sheetName val="TCO 2503"/>
      <sheetName val="TCO 2603"/>
      <sheetName val="TCO 2703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89055</v>
      </c>
      <c r="C7" s="10">
        <f>C8+C11</f>
        <v>107383</v>
      </c>
      <c r="D7" s="10">
        <f aca="true" t="shared" si="0" ref="D7:K7">D8+D11</f>
        <v>311981</v>
      </c>
      <c r="E7" s="10">
        <f t="shared" si="0"/>
        <v>254944</v>
      </c>
      <c r="F7" s="10">
        <f t="shared" si="0"/>
        <v>278441</v>
      </c>
      <c r="G7" s="10">
        <f t="shared" si="0"/>
        <v>148446</v>
      </c>
      <c r="H7" s="10">
        <f t="shared" si="0"/>
        <v>78376</v>
      </c>
      <c r="I7" s="10">
        <f t="shared" si="0"/>
        <v>117588</v>
      </c>
      <c r="J7" s="10">
        <f t="shared" si="0"/>
        <v>125197</v>
      </c>
      <c r="K7" s="10">
        <f t="shared" si="0"/>
        <v>220379</v>
      </c>
      <c r="L7" s="10">
        <f>SUM(B7:K7)</f>
        <v>1731790</v>
      </c>
      <c r="M7" s="11"/>
    </row>
    <row r="8" spans="1:13" ht="17.25" customHeight="1">
      <c r="A8" s="12" t="s">
        <v>18</v>
      </c>
      <c r="B8" s="13">
        <f>B9+B10</f>
        <v>6845</v>
      </c>
      <c r="C8" s="13">
        <f aca="true" t="shared" si="1" ref="C8:K8">C9+C10</f>
        <v>7039</v>
      </c>
      <c r="D8" s="13">
        <f t="shared" si="1"/>
        <v>21357</v>
      </c>
      <c r="E8" s="13">
        <f t="shared" si="1"/>
        <v>15456</v>
      </c>
      <c r="F8" s="13">
        <f t="shared" si="1"/>
        <v>15317</v>
      </c>
      <c r="G8" s="13">
        <f t="shared" si="1"/>
        <v>11258</v>
      </c>
      <c r="H8" s="13">
        <f t="shared" si="1"/>
        <v>5539</v>
      </c>
      <c r="I8" s="13">
        <f t="shared" si="1"/>
        <v>6071</v>
      </c>
      <c r="J8" s="13">
        <f t="shared" si="1"/>
        <v>9531</v>
      </c>
      <c r="K8" s="13">
        <f t="shared" si="1"/>
        <v>13808</v>
      </c>
      <c r="L8" s="13">
        <f>SUM(B8:K8)</f>
        <v>112221</v>
      </c>
      <c r="M8"/>
    </row>
    <row r="9" spans="1:13" ht="17.25" customHeight="1">
      <c r="A9" s="14" t="s">
        <v>19</v>
      </c>
      <c r="B9" s="15">
        <v>6845</v>
      </c>
      <c r="C9" s="15">
        <v>7039</v>
      </c>
      <c r="D9" s="15">
        <v>21357</v>
      </c>
      <c r="E9" s="15">
        <v>15456</v>
      </c>
      <c r="F9" s="15">
        <v>15317</v>
      </c>
      <c r="G9" s="15">
        <v>11258</v>
      </c>
      <c r="H9" s="15">
        <v>5505</v>
      </c>
      <c r="I9" s="15">
        <v>6071</v>
      </c>
      <c r="J9" s="15">
        <v>9531</v>
      </c>
      <c r="K9" s="15">
        <v>13808</v>
      </c>
      <c r="L9" s="13">
        <f>SUM(B9:K9)</f>
        <v>112187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>SUM(B10:K10)</f>
        <v>34</v>
      </c>
      <c r="M10"/>
    </row>
    <row r="11" spans="1:13" ht="17.25" customHeight="1">
      <c r="A11" s="12" t="s">
        <v>21</v>
      </c>
      <c r="B11" s="15">
        <v>82210</v>
      </c>
      <c r="C11" s="15">
        <v>100344</v>
      </c>
      <c r="D11" s="15">
        <v>290624</v>
      </c>
      <c r="E11" s="15">
        <v>239488</v>
      </c>
      <c r="F11" s="15">
        <v>263124</v>
      </c>
      <c r="G11" s="15">
        <v>137188</v>
      </c>
      <c r="H11" s="15">
        <v>72837</v>
      </c>
      <c r="I11" s="15">
        <v>111517</v>
      </c>
      <c r="J11" s="15">
        <v>115666</v>
      </c>
      <c r="K11" s="15">
        <v>206571</v>
      </c>
      <c r="L11" s="13">
        <f>SUM(B11:K11)</f>
        <v>1619569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1.263239355715086</v>
      </c>
      <c r="C16" s="22">
        <v>1.20867351494579</v>
      </c>
      <c r="D16" s="22">
        <v>1.075934623274848</v>
      </c>
      <c r="E16" s="22">
        <v>1.092185925777057</v>
      </c>
      <c r="F16" s="22">
        <v>1.19019387220204</v>
      </c>
      <c r="G16" s="22">
        <v>1.214109217795839</v>
      </c>
      <c r="H16" s="22">
        <v>1.128625472391725</v>
      </c>
      <c r="I16" s="22">
        <v>1.207298070925052</v>
      </c>
      <c r="J16" s="22">
        <v>1.277530066788667</v>
      </c>
      <c r="K16" s="22">
        <v>1.105130120710228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732695.52</v>
      </c>
      <c r="C18" s="25">
        <f aca="true" t="shared" si="2" ref="C18:K18">SUM(C19:C26)</f>
        <v>469561.42999999993</v>
      </c>
      <c r="D18" s="25">
        <f t="shared" si="2"/>
        <v>1455813.1100000003</v>
      </c>
      <c r="E18" s="25">
        <f t="shared" si="2"/>
        <v>1214872.2</v>
      </c>
      <c r="F18" s="25">
        <f t="shared" si="2"/>
        <v>1291971.1099999999</v>
      </c>
      <c r="G18" s="25">
        <f t="shared" si="2"/>
        <v>772873.97</v>
      </c>
      <c r="H18" s="25">
        <f t="shared" si="2"/>
        <v>419627.19999999995</v>
      </c>
      <c r="I18" s="25">
        <f t="shared" si="2"/>
        <v>549056.9999999999</v>
      </c>
      <c r="J18" s="25">
        <f t="shared" si="2"/>
        <v>668809.6599999999</v>
      </c>
      <c r="K18" s="25">
        <f t="shared" si="2"/>
        <v>832162.07</v>
      </c>
      <c r="L18" s="25">
        <f>SUM(B18:K18)</f>
        <v>8407443.270000001</v>
      </c>
      <c r="M18"/>
    </row>
    <row r="19" spans="1:13" ht="17.25" customHeight="1">
      <c r="A19" s="26" t="s">
        <v>24</v>
      </c>
      <c r="B19" s="62">
        <f>ROUND((B13+B14)*B7,2)</f>
        <v>576372.87</v>
      </c>
      <c r="C19" s="62">
        <f aca="true" t="shared" si="3" ref="C19:K19">ROUND((C13+C14)*C7,2)</f>
        <v>380103.61</v>
      </c>
      <c r="D19" s="62">
        <f t="shared" si="3"/>
        <v>1314344.75</v>
      </c>
      <c r="E19" s="62">
        <f t="shared" si="3"/>
        <v>1087948.03</v>
      </c>
      <c r="F19" s="62">
        <f t="shared" si="3"/>
        <v>1049861.79</v>
      </c>
      <c r="G19" s="62">
        <f t="shared" si="3"/>
        <v>615442.27</v>
      </c>
      <c r="H19" s="62">
        <f t="shared" si="3"/>
        <v>357935.35</v>
      </c>
      <c r="I19" s="62">
        <f t="shared" si="3"/>
        <v>445235.2</v>
      </c>
      <c r="J19" s="62">
        <f t="shared" si="3"/>
        <v>510540.85</v>
      </c>
      <c r="K19" s="62">
        <f t="shared" si="3"/>
        <v>733862.07</v>
      </c>
      <c r="L19" s="33">
        <f>SUM(B19:K19)</f>
        <v>7071646.79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151724.02</v>
      </c>
      <c r="C20" s="33">
        <f t="shared" si="4"/>
        <v>79317.56</v>
      </c>
      <c r="D20" s="33">
        <f t="shared" si="4"/>
        <v>99804.27</v>
      </c>
      <c r="E20" s="33">
        <f t="shared" si="4"/>
        <v>100293.5</v>
      </c>
      <c r="F20" s="33">
        <f t="shared" si="4"/>
        <v>199677.28</v>
      </c>
      <c r="G20" s="33">
        <f t="shared" si="4"/>
        <v>131771.86</v>
      </c>
      <c r="H20" s="33">
        <f t="shared" si="4"/>
        <v>46039.6</v>
      </c>
      <c r="I20" s="33">
        <f t="shared" si="4"/>
        <v>92296.4</v>
      </c>
      <c r="J20" s="33">
        <f t="shared" si="4"/>
        <v>141690.44</v>
      </c>
      <c r="K20" s="33">
        <f t="shared" si="4"/>
        <v>77151.01</v>
      </c>
      <c r="L20" s="33">
        <f aca="true" t="shared" si="5" ref="L19:L26">SUM(B20:K20)</f>
        <v>1119765.94</v>
      </c>
      <c r="M20"/>
    </row>
    <row r="21" spans="1:13" ht="17.25" customHeight="1">
      <c r="A21" s="27" t="s">
        <v>26</v>
      </c>
      <c r="B21" s="33">
        <v>2147.35</v>
      </c>
      <c r="C21" s="33">
        <v>7994.52</v>
      </c>
      <c r="D21" s="33">
        <v>36569.04</v>
      </c>
      <c r="E21" s="33">
        <v>23313.99</v>
      </c>
      <c r="F21" s="33">
        <v>39111.64</v>
      </c>
      <c r="G21" s="33">
        <v>24597.63</v>
      </c>
      <c r="H21" s="33">
        <v>13583.74</v>
      </c>
      <c r="I21" s="33">
        <v>9267.35</v>
      </c>
      <c r="J21" s="33">
        <v>12681.07</v>
      </c>
      <c r="K21" s="33">
        <v>16981.29</v>
      </c>
      <c r="L21" s="33">
        <f t="shared" si="5"/>
        <v>186247.62000000002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570.87</v>
      </c>
      <c r="C24" s="33">
        <v>366.66</v>
      </c>
      <c r="D24" s="33">
        <v>1137.11</v>
      </c>
      <c r="E24" s="33">
        <v>949.14</v>
      </c>
      <c r="F24" s="33">
        <v>1007.15</v>
      </c>
      <c r="G24" s="33">
        <v>603.36</v>
      </c>
      <c r="H24" s="33">
        <v>327.21</v>
      </c>
      <c r="I24" s="33">
        <v>429.32</v>
      </c>
      <c r="J24" s="33">
        <v>522.14</v>
      </c>
      <c r="K24" s="33">
        <v>649.78</v>
      </c>
      <c r="L24" s="33">
        <f t="shared" si="5"/>
        <v>6562.74</v>
      </c>
      <c r="M24"/>
    </row>
    <row r="25" spans="1:13" ht="17.25" customHeight="1">
      <c r="A25" s="27" t="s">
        <v>77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+B30+B35+B49</f>
        <v>-37276.25</v>
      </c>
      <c r="C29" s="33">
        <f t="shared" si="6"/>
        <v>101014.67000000001</v>
      </c>
      <c r="D29" s="33">
        <f t="shared" si="6"/>
        <v>324973.70999999996</v>
      </c>
      <c r="E29" s="33">
        <f t="shared" si="6"/>
        <v>213908.51000000004</v>
      </c>
      <c r="F29" s="33">
        <f t="shared" si="6"/>
        <v>120614.21</v>
      </c>
      <c r="G29" s="33">
        <f t="shared" si="6"/>
        <v>102056.91</v>
      </c>
      <c r="H29" s="33">
        <f t="shared" si="6"/>
        <v>23279.559999999998</v>
      </c>
      <c r="I29" s="33">
        <f t="shared" si="6"/>
        <v>-3982.0999999999985</v>
      </c>
      <c r="J29" s="33">
        <f t="shared" si="6"/>
        <v>117875.34</v>
      </c>
      <c r="K29" s="33">
        <f t="shared" si="6"/>
        <v>179066.19</v>
      </c>
      <c r="L29" s="33">
        <f aca="true" t="shared" si="7" ref="L29:L36">SUM(B29:K29)</f>
        <v>1141530.75</v>
      </c>
      <c r="M29"/>
    </row>
    <row r="30" spans="1:13" ht="18.75" customHeight="1">
      <c r="A30" s="27" t="s">
        <v>30</v>
      </c>
      <c r="B30" s="33">
        <f>B31+B32+B33+B34</f>
        <v>-30118</v>
      </c>
      <c r="C30" s="33">
        <f aca="true" t="shared" si="8" ref="C30:K30">C31+C32+C33+C34</f>
        <v>-30971.6</v>
      </c>
      <c r="D30" s="33">
        <f t="shared" si="8"/>
        <v>-93970.8</v>
      </c>
      <c r="E30" s="33">
        <f t="shared" si="8"/>
        <v>-68006.4</v>
      </c>
      <c r="F30" s="33">
        <f t="shared" si="8"/>
        <v>-67394.8</v>
      </c>
      <c r="G30" s="33">
        <f t="shared" si="8"/>
        <v>-49535.2</v>
      </c>
      <c r="H30" s="33">
        <f t="shared" si="8"/>
        <v>-24222</v>
      </c>
      <c r="I30" s="33">
        <f t="shared" si="8"/>
        <v>-36907.01</v>
      </c>
      <c r="J30" s="33">
        <f t="shared" si="8"/>
        <v>-41936.4</v>
      </c>
      <c r="K30" s="33">
        <f t="shared" si="8"/>
        <v>-60755.2</v>
      </c>
      <c r="L30" s="33">
        <f t="shared" si="7"/>
        <v>-503817.41000000003</v>
      </c>
      <c r="M30"/>
    </row>
    <row r="31" spans="1:13" s="36" customFormat="1" ht="18.75" customHeight="1">
      <c r="A31" s="34" t="s">
        <v>56</v>
      </c>
      <c r="B31" s="33">
        <f>-ROUND((B9)*$E$3,2)</f>
        <v>-30118</v>
      </c>
      <c r="C31" s="33">
        <f aca="true" t="shared" si="9" ref="C31:K31">-ROUND((C9)*$E$3,2)</f>
        <v>-30971.6</v>
      </c>
      <c r="D31" s="33">
        <f t="shared" si="9"/>
        <v>-93970.8</v>
      </c>
      <c r="E31" s="33">
        <f t="shared" si="9"/>
        <v>-68006.4</v>
      </c>
      <c r="F31" s="33">
        <f t="shared" si="9"/>
        <v>-67394.8</v>
      </c>
      <c r="G31" s="33">
        <f t="shared" si="9"/>
        <v>-49535.2</v>
      </c>
      <c r="H31" s="33">
        <f t="shared" si="9"/>
        <v>-24222</v>
      </c>
      <c r="I31" s="33">
        <f t="shared" si="9"/>
        <v>-26712.4</v>
      </c>
      <c r="J31" s="33">
        <f t="shared" si="9"/>
        <v>-41936.4</v>
      </c>
      <c r="K31" s="33">
        <f t="shared" si="9"/>
        <v>-60755.2</v>
      </c>
      <c r="L31" s="33">
        <f t="shared" si="7"/>
        <v>-493622.80000000005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-11.26</v>
      </c>
      <c r="J33" s="17">
        <v>0</v>
      </c>
      <c r="K33" s="17">
        <v>0</v>
      </c>
      <c r="L33" s="33">
        <f t="shared" si="7"/>
        <v>-11.26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-10183.35</v>
      </c>
      <c r="J34" s="17">
        <v>0</v>
      </c>
      <c r="K34" s="17">
        <v>0</v>
      </c>
      <c r="L34" s="33">
        <f t="shared" si="7"/>
        <v>-10183.35</v>
      </c>
      <c r="M34"/>
    </row>
    <row r="35" spans="1:13" s="36" customFormat="1" ht="18.75" customHeight="1">
      <c r="A35" s="27" t="s">
        <v>34</v>
      </c>
      <c r="B35" s="38">
        <f>SUM(B36:B48)</f>
        <v>-94253.8</v>
      </c>
      <c r="C35" s="38">
        <f aca="true" t="shared" si="10" ref="C35:K35">SUM(C36:C48)</f>
        <v>-2038.86</v>
      </c>
      <c r="D35" s="38">
        <f t="shared" si="10"/>
        <v>-11529.779999999999</v>
      </c>
      <c r="E35" s="38">
        <f t="shared" si="10"/>
        <v>-10193.619999999999</v>
      </c>
      <c r="F35" s="38">
        <f t="shared" si="10"/>
        <v>-5600.41</v>
      </c>
      <c r="G35" s="38">
        <f t="shared" si="10"/>
        <v>-3355.08</v>
      </c>
      <c r="H35" s="38">
        <f t="shared" si="10"/>
        <v>-10268.03</v>
      </c>
      <c r="I35" s="38">
        <f t="shared" si="10"/>
        <v>-2387.27</v>
      </c>
      <c r="J35" s="38">
        <f t="shared" si="10"/>
        <v>-2903.44</v>
      </c>
      <c r="K35" s="38">
        <f t="shared" si="10"/>
        <v>-3613.17</v>
      </c>
      <c r="L35" s="33">
        <f t="shared" si="7"/>
        <v>-146143.46000000002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9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38">
        <v>436500</v>
      </c>
      <c r="J44" s="17">
        <v>0</v>
      </c>
      <c r="K44" s="17">
        <v>0</v>
      </c>
      <c r="L44" s="38">
        <f>SUM(B44:K44)</f>
        <v>436500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38">
        <v>-436500</v>
      </c>
      <c r="J45" s="17">
        <v>0</v>
      </c>
      <c r="K45" s="17">
        <v>0</v>
      </c>
      <c r="L45" s="38">
        <f>SUM(B45:K45)</f>
        <v>-436500</v>
      </c>
    </row>
    <row r="46" spans="1:12" ht="18.75" customHeight="1">
      <c r="A46" s="37" t="s">
        <v>72</v>
      </c>
      <c r="B46" s="38">
        <v>-3174.43</v>
      </c>
      <c r="C46" s="38">
        <v>-2038.86</v>
      </c>
      <c r="D46" s="38">
        <v>-6323.04</v>
      </c>
      <c r="E46" s="38">
        <v>-5277.8</v>
      </c>
      <c r="F46" s="38">
        <v>-5600.41</v>
      </c>
      <c r="G46" s="38">
        <v>-3355.08</v>
      </c>
      <c r="H46" s="38">
        <v>-1819.49</v>
      </c>
      <c r="I46" s="38">
        <v>-2387.27</v>
      </c>
      <c r="J46" s="38">
        <v>-2903.44</v>
      </c>
      <c r="K46" s="38">
        <v>-3613.17</v>
      </c>
      <c r="L46" s="38">
        <f t="shared" si="11"/>
        <v>-36492.990000000005</v>
      </c>
    </row>
    <row r="47" spans="1:12" ht="18.75" customHeight="1">
      <c r="A47" s="37" t="s">
        <v>81</v>
      </c>
      <c r="B47" s="38"/>
      <c r="C47" s="38"/>
      <c r="D47" s="38">
        <v>-5206.74</v>
      </c>
      <c r="E47" s="38"/>
      <c r="F47" s="38"/>
      <c r="G47" s="38"/>
      <c r="H47" s="38"/>
      <c r="I47" s="38"/>
      <c r="J47" s="38"/>
      <c r="K47" s="38"/>
      <c r="L47" s="38"/>
    </row>
    <row r="48" spans="1:13" ht="12" customHeight="1">
      <c r="A48" s="14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/>
      <c r="M48" s="39"/>
    </row>
    <row r="49" spans="1:13" ht="18.75" customHeight="1">
      <c r="A49" s="27" t="s">
        <v>79</v>
      </c>
      <c r="B49" s="38">
        <v>87095.55</v>
      </c>
      <c r="C49" s="38">
        <v>134025.13</v>
      </c>
      <c r="D49" s="38">
        <v>430474.29</v>
      </c>
      <c r="E49" s="38">
        <v>292108.53</v>
      </c>
      <c r="F49" s="38">
        <v>193609.42</v>
      </c>
      <c r="G49" s="38">
        <v>154947.19</v>
      </c>
      <c r="H49" s="38">
        <v>57769.59</v>
      </c>
      <c r="I49" s="38">
        <v>35312.18</v>
      </c>
      <c r="J49" s="38">
        <v>162715.18</v>
      </c>
      <c r="K49" s="38">
        <v>243434.56</v>
      </c>
      <c r="L49" s="38">
        <f t="shared" si="11"/>
        <v>1791491.6199999999</v>
      </c>
      <c r="M49" s="39"/>
    </row>
    <row r="50" spans="1:13" ht="12" customHeight="1">
      <c r="A50" s="27"/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f>SUM(B50:K50)</f>
        <v>0</v>
      </c>
      <c r="M50" s="40"/>
    </row>
    <row r="51" spans="1:13" ht="18.75" customHeight="1">
      <c r="A51" s="19" t="s">
        <v>45</v>
      </c>
      <c r="B51" s="41">
        <f>IF(B18+B29+B42+B52&lt;0,0,B18+B29+B52)</f>
        <v>695419.27</v>
      </c>
      <c r="C51" s="41">
        <f>IF(C18+C29+C42+C52&lt;0,0,C18+C29+C52)</f>
        <v>570576.1</v>
      </c>
      <c r="D51" s="41">
        <f>IF(D18+D29+D42+D52&lt;0,0,D18+D29+D52)</f>
        <v>1780786.8200000003</v>
      </c>
      <c r="E51" s="41">
        <f>IF(E18+E29+E42+E52&lt;0,0,E18+E29+E52)</f>
        <v>1428780.71</v>
      </c>
      <c r="F51" s="41">
        <f>IF(F18+F29+F42+F52&lt;0,0,F18+F29+F52)</f>
        <v>1412585.3199999998</v>
      </c>
      <c r="G51" s="41">
        <f>IF(G18+G29+G42+G52&lt;0,0,G18+G29+G52)</f>
        <v>874930.88</v>
      </c>
      <c r="H51" s="41">
        <f>IF(H18+H29+H42+H52&lt;0,0,H18+H29+H52)</f>
        <v>442906.75999999995</v>
      </c>
      <c r="I51" s="41">
        <f>IF(I18+I29+I42+I52&lt;0,0,I18+I29+I52)</f>
        <v>545074.8999999999</v>
      </c>
      <c r="J51" s="41">
        <f>IF(J18+J29+J42+J52&lt;0,0,J18+J29+J52)</f>
        <v>786684.9999999999</v>
      </c>
      <c r="K51" s="41">
        <f>IF(K18+K29+K42+K52&lt;0,0,K18+K29+K52)</f>
        <v>1011228.26</v>
      </c>
      <c r="L51" s="42">
        <f>SUM(B51:K51)</f>
        <v>9548974.02</v>
      </c>
      <c r="M51" s="54"/>
    </row>
    <row r="52" spans="1:12" ht="18.75" customHeight="1">
      <c r="A52" s="27" t="s">
        <v>46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7">
        <f>SUM(C52:K52)</f>
        <v>0</v>
      </c>
    </row>
    <row r="53" spans="1:13" ht="18.75" customHeight="1">
      <c r="A53" s="27" t="s">
        <v>47</v>
      </c>
      <c r="B53" s="33">
        <f>IF(B18+B29+B42+B52&gt;0,0,B18+B29+B52)</f>
        <v>0</v>
      </c>
      <c r="C53" s="33">
        <f>IF(C18+C29+C42+C52&gt;0,0,C18+C29+C52)</f>
        <v>0</v>
      </c>
      <c r="D53" s="33">
        <f>IF(D18+D29+D42+D52&gt;0,0,D18+D29+D52)</f>
        <v>0</v>
      </c>
      <c r="E53" s="33">
        <f>IF(E18+E29+E42+E52&gt;0,0,E18+E29+E52)</f>
        <v>0</v>
      </c>
      <c r="F53" s="33">
        <f>IF(F18+F29+F42+F52&gt;0,0,F18+F29+F52)</f>
        <v>0</v>
      </c>
      <c r="G53" s="33">
        <f>IF(G18+G29+G42+G52&gt;0,0,G18+G29+G52)</f>
        <v>0</v>
      </c>
      <c r="H53" s="33">
        <f>IF(H18+H29+H42+H52&gt;0,0,H18+H29+H52)</f>
        <v>0</v>
      </c>
      <c r="I53" s="33">
        <f>IF(I18+I29+I42+I52&gt;0,0,I18+I29+I52)</f>
        <v>0</v>
      </c>
      <c r="J53" s="33">
        <f>IF(J18+J29+J42+J52&gt;0,0,J18+J29+J52)</f>
        <v>0</v>
      </c>
      <c r="K53" s="33">
        <f>IF(K18+K29+K42+K52&gt;0,0,K18+K29+K52)</f>
        <v>0</v>
      </c>
      <c r="L53" s="17">
        <f>SUM(C53:K53)</f>
        <v>0</v>
      </c>
      <c r="M53"/>
    </row>
    <row r="54" spans="1:12" ht="12" customHeight="1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" customHeight="1">
      <c r="A56" s="9"/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/>
      <c r="L56" s="44"/>
    </row>
    <row r="57" spans="1:13" ht="18.75" customHeight="1">
      <c r="A57" s="45" t="s">
        <v>48</v>
      </c>
      <c r="B57" s="41">
        <f>SUM(B58:B71)</f>
        <v>695419.27</v>
      </c>
      <c r="C57" s="41">
        <f aca="true" t="shared" si="12" ref="C57:J57">SUM(C58:C69)</f>
        <v>570576.09</v>
      </c>
      <c r="D57" s="41">
        <f t="shared" si="12"/>
        <v>1780786.82</v>
      </c>
      <c r="E57" s="41">
        <f t="shared" si="12"/>
        <v>1428780.7</v>
      </c>
      <c r="F57" s="41">
        <f t="shared" si="12"/>
        <v>1412585.32</v>
      </c>
      <c r="G57" s="41">
        <f t="shared" si="12"/>
        <v>874930.89</v>
      </c>
      <c r="H57" s="41">
        <f t="shared" si="12"/>
        <v>442906.77</v>
      </c>
      <c r="I57" s="41">
        <f>SUM(I58:I72)</f>
        <v>545074.9</v>
      </c>
      <c r="J57" s="41">
        <f t="shared" si="12"/>
        <v>786685</v>
      </c>
      <c r="K57" s="41">
        <f>SUM(K58:K71)</f>
        <v>1011228.2599999999</v>
      </c>
      <c r="L57" s="46">
        <f>SUM(B57:K57)</f>
        <v>9548974.02</v>
      </c>
      <c r="M57" s="40"/>
    </row>
    <row r="58" spans="1:13" ht="18.75" customHeight="1">
      <c r="A58" s="47" t="s">
        <v>49</v>
      </c>
      <c r="B58" s="48">
        <v>695419.27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aca="true" t="shared" si="13" ref="L58:L69">SUM(B58:K58)</f>
        <v>695419.27</v>
      </c>
      <c r="M58" s="40"/>
    </row>
    <row r="59" spans="1:12" ht="18.75" customHeight="1">
      <c r="A59" s="47" t="s">
        <v>59</v>
      </c>
      <c r="B59" s="17">
        <v>0</v>
      </c>
      <c r="C59" s="48">
        <v>498551.76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498551.76</v>
      </c>
    </row>
    <row r="60" spans="1:12" ht="18.75" customHeight="1">
      <c r="A60" s="47" t="s">
        <v>60</v>
      </c>
      <c r="B60" s="17">
        <v>0</v>
      </c>
      <c r="C60" s="48">
        <v>72024.33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72024.33</v>
      </c>
    </row>
    <row r="61" spans="1:12" ht="18.75" customHeight="1">
      <c r="A61" s="47" t="s">
        <v>50</v>
      </c>
      <c r="B61" s="17">
        <v>0</v>
      </c>
      <c r="C61" s="17">
        <v>0</v>
      </c>
      <c r="D61" s="48">
        <v>1780786.82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1780786.82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48">
        <v>1428780.7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1428780.7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48">
        <v>1412585.32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1412585.32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48">
        <v>874930.89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3"/>
        <v>874930.89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8">
        <v>442906.77</v>
      </c>
      <c r="I65" s="17">
        <v>0</v>
      </c>
      <c r="J65" s="17">
        <v>0</v>
      </c>
      <c r="K65" s="17">
        <v>0</v>
      </c>
      <c r="L65" s="46">
        <f t="shared" si="13"/>
        <v>442906.77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3"/>
        <v>0</v>
      </c>
    </row>
    <row r="67" spans="1:12" ht="18.75" customHeight="1">
      <c r="A67" s="47" t="s">
        <v>57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48">
        <v>786685</v>
      </c>
      <c r="K67" s="17">
        <v>0</v>
      </c>
      <c r="L67" s="46">
        <f t="shared" si="13"/>
        <v>786685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590584.7999999999</v>
      </c>
      <c r="L68" s="46">
        <f t="shared" si="13"/>
        <v>590584.7999999999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9">
        <v>420643.45999999996</v>
      </c>
      <c r="L69" s="46">
        <f t="shared" si="13"/>
        <v>420643.45999999996</v>
      </c>
    </row>
    <row r="70" spans="1:12" ht="18.75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>SUM(B70:K70)</f>
        <v>0</v>
      </c>
    </row>
    <row r="71" spans="1:12" ht="18" customHeight="1">
      <c r="A71" s="47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73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545074.9</v>
      </c>
      <c r="J72" s="52">
        <v>0</v>
      </c>
      <c r="K72" s="52">
        <v>0</v>
      </c>
      <c r="L72" s="51">
        <f>SUM(B72:K72)</f>
        <v>545074.9</v>
      </c>
    </row>
    <row r="73" spans="1:12" ht="18" customHeight="1">
      <c r="A73" s="53" t="s">
        <v>80</v>
      </c>
      <c r="B73"/>
      <c r="C73"/>
      <c r="D73"/>
      <c r="E73"/>
      <c r="F73"/>
      <c r="G73"/>
      <c r="H73"/>
      <c r="I73"/>
      <c r="J73"/>
      <c r="K73"/>
      <c r="L73"/>
    </row>
    <row r="74" spans="1:11" ht="18" customHeight="1">
      <c r="A74" s="61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2022-03-31T19:00:47Z</dcterms:modified>
  <cp:category/>
  <cp:version/>
  <cp:contentType/>
  <cp:contentStatus/>
</cp:coreProperties>
</file>