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<sst xmlns="http://schemas.openxmlformats.org/spreadsheetml/2006/main" count="82" uniqueCount="81">
  <si>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</si>
  <si>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</si>
  <si>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</si>
  <si>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</si>
  <si>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</si>
  <si>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</si>
  <si>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</si>
  <si>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</si>
  <si>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</si>
  <si>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</si>
  <si>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</si>
  <si>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</si>
  <si>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</si>
  <si>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</si>
  <si>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</si>
  <si>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</si>
  <si>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</si>
  <si>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</si>
  <si>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</si>
  <si>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</si>
  <si>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</si>
  <si>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</si>
  <si>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</si>
  <si>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</si>
  <si>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</si>
  <si>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</si>
  <si>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</si>
  <si>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</si>
  <si>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</si>
  <si>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</si>
  <si>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</si>
  <si>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</si>
  <si>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</si>
  <si>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</si>
  <si>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</si>
  <si>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</si>
  <si>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</si>
  <si>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</si>
  <si>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</si>
  <si>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</si>
  <si>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</si>
  <si>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</si>
  <si>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</si>
  <si>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</si>
  <si>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</si>
  <si>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</si>
  <si>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</si>
  <si>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</si>
  <si>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</si>
  <si>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</si>
  <si>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</si>
  <si>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</si>
  <si>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</si>
  <si>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</si>
  <si>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</si>
  <si>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</si>
  <si>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</si>
  <si>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</si>
  <si>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</si>
  <si>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</si>
  <si>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</si>
  <si>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</si>
  <si>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</si>
  <si>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</si>
  <si>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</si>
  <si>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</si>
  <si>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</si>
  <si>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</si>
  <si>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</si>
  <si>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</si>
  <si>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</si>
  <si>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25/03/22 - VENCIMENTO 01/04/22</t>
  </si>
  <si>
    <t>5.2.11. Desconto do Saldo Remanescente de Investimento em SMGO</t>
  </si>
  <si>
    <t>7.15. Consórcio KBPX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</si>
  <si>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</si>
  <si>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</si>
  <si>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</si>
  <si>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</si>
  <si>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</si>
  <si>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</si>
  <si>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¹ Energia para tração jan e fev.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</si>
</sst>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170" fontId="33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86779</v>
      </c>
      <c r="C7" s="10">
        <f>C8+C11</f>
        <v>105165</v>
      </c>
      <c r="D7" s="10">
        <f aca="true" t="shared" si="0" ref="D7:K7">D8+D11</f>
        <v>310701</v>
      </c>
      <c r="E7" s="10">
        <f t="shared" si="0"/>
        <v>248178</v>
      </c>
      <c r="F7" s="10">
        <f t="shared" si="0"/>
        <v>269783</v>
      </c>
      <c r="G7" s="10">
        <f t="shared" si="0"/>
        <v>144656</v>
      </c>
      <c r="H7" s="10">
        <f t="shared" si="0"/>
        <v>75688</v>
      </c>
      <c r="I7" s="10">
        <f t="shared" si="0"/>
        <v>115573</v>
      </c>
      <c r="J7" s="10">
        <f t="shared" si="0"/>
        <v>120318</v>
      </c>
      <c r="K7" s="10">
        <f t="shared" si="0"/>
        <v>216311</v>
      </c>
      <c r="L7" s="10">
        <f>SUM(B7:K7)</f>
        <v>1693152</v>
      </c>
      <c r="M7" s="11"/>
    </row>
    <row r="8" spans="1:13" ht="17.25" customHeight="1">
      <c r="A8" s="12" t="s">
        <v>18</v>
      </c>
      <c r="B8" s="13">
        <f>B9+B10</f>
        <v>6706</v>
      </c>
      <c r="C8" s="13">
        <f aca="true" t="shared" si="1" ref="C8:K8">C9+C10</f>
        <v>7389</v>
      </c>
      <c r="D8" s="13">
        <f t="shared" si="1"/>
        <v>22096</v>
      </c>
      <c r="E8" s="13">
        <f t="shared" si="1"/>
        <v>15715</v>
      </c>
      <c r="F8" s="13">
        <f t="shared" si="1"/>
        <v>15858</v>
      </c>
      <c r="G8" s="13">
        <f t="shared" si="1"/>
        <v>11525</v>
      </c>
      <c r="H8" s="13">
        <f t="shared" si="1"/>
        <v>5374</v>
      </c>
      <c r="I8" s="13">
        <f t="shared" si="1"/>
        <v>6039</v>
      </c>
      <c r="J8" s="13">
        <f t="shared" si="1"/>
        <v>9082</v>
      </c>
      <c r="K8" s="13">
        <f t="shared" si="1"/>
        <v>14083</v>
      </c>
      <c r="L8" s="13">
        <f>SUM(B8:K8)</f>
        <v>113867</v>
      </c>
      <c r="M8"/>
    </row>
    <row r="9" spans="1:13" ht="17.25" customHeight="1">
      <c r="A9" s="14" t="s">
        <v>19</v>
      </c>
      <c r="B9" s="15">
        <v>6705</v>
      </c>
      <c r="C9" s="15">
        <v>7389</v>
      </c>
      <c r="D9" s="15">
        <v>22096</v>
      </c>
      <c r="E9" s="15">
        <v>15715</v>
      </c>
      <c r="F9" s="15">
        <v>15858</v>
      </c>
      <c r="G9" s="15">
        <v>11525</v>
      </c>
      <c r="H9" s="15">
        <v>5355</v>
      </c>
      <c r="I9" s="15">
        <v>6039</v>
      </c>
      <c r="J9" s="15">
        <v>9082</v>
      </c>
      <c r="K9" s="15">
        <v>14083</v>
      </c>
      <c r="L9" s="13">
        <f>SUM(B9:K9)</f>
        <v>113847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19</v>
      </c>
      <c r="I10" s="15">
        <v>0</v>
      </c>
      <c r="J10" s="15">
        <v>0</v>
      </c>
      <c r="K10" s="15">
        <v>0</v>
      </c>
      <c r="L10" s="13">
        <f>SUM(B10:K10)</f>
        <v>20</v>
      </c>
      <c r="M10"/>
    </row>
    <row r="11" spans="1:13" ht="17.25" customHeight="1">
      <c r="A11" s="12" t="s">
        <v>21</v>
      </c>
      <c r="B11" s="15">
        <v>80073</v>
      </c>
      <c r="C11" s="15">
        <v>97776</v>
      </c>
      <c r="D11" s="15">
        <v>288605</v>
      </c>
      <c r="E11" s="15">
        <v>232463</v>
      </c>
      <c r="F11" s="15">
        <v>253925</v>
      </c>
      <c r="G11" s="15">
        <v>133131</v>
      </c>
      <c r="H11" s="15">
        <v>70314</v>
      </c>
      <c r="I11" s="15">
        <v>109534</v>
      </c>
      <c r="J11" s="15">
        <v>111236</v>
      </c>
      <c r="K11" s="15">
        <v>202228</v>
      </c>
      <c r="L11" s="13">
        <f>SUM(B11:K11)</f>
        <v>1579285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0.3058</v>
      </c>
      <c r="C14" s="20">
        <v>0.183</v>
      </c>
      <c r="D14" s="20">
        <v>0.2178</v>
      </c>
      <c r="E14" s="20">
        <v>0.2206</v>
      </c>
      <c r="F14" s="20">
        <v>0.1949</v>
      </c>
      <c r="G14" s="20">
        <v>0.2143</v>
      </c>
      <c r="H14" s="20">
        <v>0.2361</v>
      </c>
      <c r="I14" s="20">
        <v>0.1957</v>
      </c>
      <c r="J14" s="20">
        <v>0.2108</v>
      </c>
      <c r="K14" s="20">
        <v>0.1721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1.294460373362418</v>
      </c>
      <c r="C16" s="22">
        <v>1.228358502878792</v>
      </c>
      <c r="D16" s="22">
        <v>1.098826462834138</v>
      </c>
      <c r="E16" s="22">
        <v>1.118539411469902</v>
      </c>
      <c r="F16" s="22">
        <v>1.222302630922877</v>
      </c>
      <c r="G16" s="22">
        <v>1.245114109667308</v>
      </c>
      <c r="H16" s="22">
        <v>1.164717405866075</v>
      </c>
      <c r="I16" s="22">
        <v>1.221206757753845</v>
      </c>
      <c r="J16" s="22">
        <v>1.323333898520473</v>
      </c>
      <c r="K16" s="22">
        <v>1.129217194276249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731795.31</v>
      </c>
      <c r="C18" s="25">
        <f aca="true" t="shared" si="2" ref="C18:K18">SUM(C19:C26)</f>
        <v>467397.52999999997</v>
      </c>
      <c r="D18" s="25">
        <f t="shared" si="2"/>
        <v>1480156.3900000001</v>
      </c>
      <c r="E18" s="25">
        <f t="shared" si="2"/>
        <v>1211289.2800000003</v>
      </c>
      <c r="F18" s="25">
        <f t="shared" si="2"/>
        <v>1285623.1700000002</v>
      </c>
      <c r="G18" s="25">
        <f t="shared" si="2"/>
        <v>772269.16</v>
      </c>
      <c r="H18" s="25">
        <f t="shared" si="2"/>
        <v>418187.81000000006</v>
      </c>
      <c r="I18" s="25">
        <f t="shared" si="2"/>
        <v>546026.9099999999</v>
      </c>
      <c r="J18" s="25">
        <f t="shared" si="2"/>
        <v>666202.0699999998</v>
      </c>
      <c r="K18" s="25">
        <f t="shared" si="2"/>
        <v>834737.9099999999</v>
      </c>
      <c r="L18" s="25">
        <f>SUM(B18:K18)</f>
        <v>8413685.540000001</v>
      </c>
      <c r="M18"/>
    </row>
    <row r="19" spans="1:13" ht="17.25" customHeight="1">
      <c r="A19" s="26" t="s">
        <v>24</v>
      </c>
      <c r="B19" s="61">
        <f>ROUND((B13+B14)*B7,2)</f>
        <v>561642.37</v>
      </c>
      <c r="C19" s="61">
        <f aca="true" t="shared" si="3" ref="C19:K19">ROUND((C13+C14)*C7,2)</f>
        <v>372252.55</v>
      </c>
      <c r="D19" s="61">
        <f t="shared" si="3"/>
        <v>1308952.24</v>
      </c>
      <c r="E19" s="61">
        <f t="shared" si="3"/>
        <v>1059074.8</v>
      </c>
      <c r="F19" s="61">
        <f t="shared" si="3"/>
        <v>1017216.8</v>
      </c>
      <c r="G19" s="61">
        <f t="shared" si="3"/>
        <v>599729.31</v>
      </c>
      <c r="H19" s="61">
        <f t="shared" si="3"/>
        <v>345659.53</v>
      </c>
      <c r="I19" s="61">
        <f t="shared" si="3"/>
        <v>437605.61</v>
      </c>
      <c r="J19" s="61">
        <f t="shared" si="3"/>
        <v>490644.77</v>
      </c>
      <c r="K19" s="61">
        <f t="shared" si="3"/>
        <v>720315.63</v>
      </c>
      <c r="L19" s="33">
        <f>SUM(B19:K19)</f>
        <v>6913093.61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165381.42</v>
      </c>
      <c r="C20" s="33">
        <f t="shared" si="4"/>
        <v>85007.04</v>
      </c>
      <c r="D20" s="33">
        <f t="shared" si="4"/>
        <v>129359.12</v>
      </c>
      <c r="E20" s="33">
        <f t="shared" si="4"/>
        <v>125542.1</v>
      </c>
      <c r="F20" s="33">
        <f t="shared" si="4"/>
        <v>226129.97</v>
      </c>
      <c r="G20" s="33">
        <f t="shared" si="4"/>
        <v>147002.12</v>
      </c>
      <c r="H20" s="33">
        <f t="shared" si="4"/>
        <v>56936.14</v>
      </c>
      <c r="I20" s="33">
        <f t="shared" si="4"/>
        <v>96801.32</v>
      </c>
      <c r="J20" s="33">
        <f t="shared" si="4"/>
        <v>158642.09</v>
      </c>
      <c r="K20" s="33">
        <f t="shared" si="4"/>
        <v>93077.16</v>
      </c>
      <c r="L20" s="33">
        <f aca="true" t="shared" si="5" ref="L19:L26">SUM(B20:K20)</f>
        <v>1283878.48</v>
      </c>
      <c r="M20"/>
    </row>
    <row r="21" spans="1:13" ht="17.25" customHeight="1">
      <c r="A21" s="27" t="s">
        <v>26</v>
      </c>
      <c r="B21" s="33">
        <v>2317.91</v>
      </c>
      <c r="C21" s="33">
        <v>7994.52</v>
      </c>
      <c r="D21" s="33">
        <v>36729.1</v>
      </c>
      <c r="E21" s="33">
        <v>23358.02</v>
      </c>
      <c r="F21" s="33">
        <v>38958.32</v>
      </c>
      <c r="G21" s="33">
        <v>24475.52</v>
      </c>
      <c r="H21" s="33">
        <v>13523.63</v>
      </c>
      <c r="I21" s="33">
        <v>9364.25</v>
      </c>
      <c r="J21" s="33">
        <v>13020.23</v>
      </c>
      <c r="K21" s="33">
        <v>17175.1</v>
      </c>
      <c r="L21" s="33">
        <f t="shared" si="5"/>
        <v>186916.6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-1353.6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-1353.6</v>
      </c>
      <c r="M23"/>
    </row>
    <row r="24" spans="1:13" ht="17.25" customHeight="1">
      <c r="A24" s="27" t="s">
        <v>76</v>
      </c>
      <c r="B24" s="33">
        <v>573.2</v>
      </c>
      <c r="C24" s="33">
        <v>364.34</v>
      </c>
      <c r="D24" s="33">
        <v>1157.99</v>
      </c>
      <c r="E24" s="33">
        <v>946.82</v>
      </c>
      <c r="F24" s="33">
        <v>1004.83</v>
      </c>
      <c r="G24" s="33">
        <v>603.36</v>
      </c>
      <c r="H24" s="33">
        <v>327.21</v>
      </c>
      <c r="I24" s="33">
        <v>427</v>
      </c>
      <c r="J24" s="33">
        <v>519.82</v>
      </c>
      <c r="K24" s="33">
        <v>652.1</v>
      </c>
      <c r="L24" s="33">
        <f t="shared" si="5"/>
        <v>6576.67</v>
      </c>
      <c r="M24"/>
    </row>
    <row r="25" spans="1:13" ht="17.25" customHeight="1">
      <c r="A25" s="27" t="s">
        <v>77</v>
      </c>
      <c r="B25" s="33">
        <v>279.66</v>
      </c>
      <c r="C25" s="33">
        <v>210.85</v>
      </c>
      <c r="D25" s="33">
        <v>686.54</v>
      </c>
      <c r="E25" s="33">
        <v>525.07</v>
      </c>
      <c r="F25" s="33">
        <v>572.68</v>
      </c>
      <c r="G25" s="33">
        <v>319.57</v>
      </c>
      <c r="H25" s="33">
        <v>181.2</v>
      </c>
      <c r="I25" s="33">
        <v>240.45</v>
      </c>
      <c r="J25" s="33">
        <v>290.72</v>
      </c>
      <c r="K25" s="33">
        <v>387.96</v>
      </c>
      <c r="L25" s="33">
        <f t="shared" si="5"/>
        <v>3694.7</v>
      </c>
      <c r="M25"/>
    </row>
    <row r="26" spans="1:13" ht="17.25" customHeight="1">
      <c r="A26" s="27" t="s">
        <v>78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-810322.1000000001</v>
      </c>
      <c r="C29" s="33">
        <f t="shared" si="6"/>
        <v>-36962.72</v>
      </c>
      <c r="D29" s="33">
        <f t="shared" si="6"/>
        <v>-103837.57999999999</v>
      </c>
      <c r="E29" s="33">
        <f t="shared" si="6"/>
        <v>-79326.72</v>
      </c>
      <c r="F29" s="33">
        <f t="shared" si="6"/>
        <v>-75362.7</v>
      </c>
      <c r="G29" s="33">
        <f t="shared" si="6"/>
        <v>-54065.08</v>
      </c>
      <c r="H29" s="33">
        <f t="shared" si="6"/>
        <v>-35861.22</v>
      </c>
      <c r="I29" s="33">
        <f t="shared" si="6"/>
        <v>-426658.77</v>
      </c>
      <c r="J29" s="33">
        <f t="shared" si="6"/>
        <v>-42851.33</v>
      </c>
      <c r="K29" s="33">
        <f t="shared" si="6"/>
        <v>-66383.26999999999</v>
      </c>
      <c r="L29" s="33">
        <f aca="true" t="shared" si="7" ref="L29:L36">SUM(B29:K29)</f>
        <v>-1731631.4900000002</v>
      </c>
      <c r="M29"/>
    </row>
    <row r="30" spans="1:13" ht="18.75" customHeight="1">
      <c r="A30" s="27" t="s">
        <v>30</v>
      </c>
      <c r="B30" s="33">
        <f>B31+B32+B33+B34</f>
        <v>-29502</v>
      </c>
      <c r="C30" s="33">
        <f aca="true" t="shared" si="8" ref="C30:K30">C31+C32+C33+C34</f>
        <v>-32511.6</v>
      </c>
      <c r="D30" s="33">
        <f t="shared" si="8"/>
        <v>-97222.4</v>
      </c>
      <c r="E30" s="33">
        <f t="shared" si="8"/>
        <v>-69146</v>
      </c>
      <c r="F30" s="33">
        <f t="shared" si="8"/>
        <v>-69775.2</v>
      </c>
      <c r="G30" s="33">
        <f t="shared" si="8"/>
        <v>-50710</v>
      </c>
      <c r="H30" s="33">
        <f t="shared" si="8"/>
        <v>-23562</v>
      </c>
      <c r="I30" s="33">
        <f t="shared" si="8"/>
        <v>-37284.4</v>
      </c>
      <c r="J30" s="33">
        <f t="shared" si="8"/>
        <v>-39960.8</v>
      </c>
      <c r="K30" s="33">
        <f t="shared" si="8"/>
        <v>-61965.2</v>
      </c>
      <c r="L30" s="33">
        <f t="shared" si="7"/>
        <v>-511639.60000000003</v>
      </c>
      <c r="M30"/>
    </row>
    <row r="31" spans="1:13" s="36" customFormat="1" ht="18.75" customHeight="1">
      <c r="A31" s="34" t="s">
        <v>56</v>
      </c>
      <c r="B31" s="33">
        <f>-ROUND((B9)*$E$3,2)</f>
        <v>-29502</v>
      </c>
      <c r="C31" s="33">
        <f aca="true" t="shared" si="9" ref="C31:K31">-ROUND((C9)*$E$3,2)</f>
        <v>-32511.6</v>
      </c>
      <c r="D31" s="33">
        <f t="shared" si="9"/>
        <v>-97222.4</v>
      </c>
      <c r="E31" s="33">
        <f t="shared" si="9"/>
        <v>-69146</v>
      </c>
      <c r="F31" s="33">
        <f t="shared" si="9"/>
        <v>-69775.2</v>
      </c>
      <c r="G31" s="33">
        <f t="shared" si="9"/>
        <v>-50710</v>
      </c>
      <c r="H31" s="33">
        <f t="shared" si="9"/>
        <v>-23562</v>
      </c>
      <c r="I31" s="33">
        <f t="shared" si="9"/>
        <v>-26571.6</v>
      </c>
      <c r="J31" s="33">
        <f t="shared" si="9"/>
        <v>-39960.8</v>
      </c>
      <c r="K31" s="33">
        <f t="shared" si="9"/>
        <v>-61965.2</v>
      </c>
      <c r="L31" s="33">
        <f t="shared" si="7"/>
        <v>-500926.8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-22.52</v>
      </c>
      <c r="J33" s="17">
        <v>0</v>
      </c>
      <c r="K33" s="17">
        <v>0</v>
      </c>
      <c r="L33" s="33">
        <f t="shared" si="7"/>
        <v>-22.52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-10690.28</v>
      </c>
      <c r="J34" s="17">
        <v>0</v>
      </c>
      <c r="K34" s="17">
        <v>0</v>
      </c>
      <c r="L34" s="33">
        <f t="shared" si="7"/>
        <v>-10690.28</v>
      </c>
      <c r="M34"/>
    </row>
    <row r="35" spans="1:13" s="36" customFormat="1" ht="18.75" customHeight="1">
      <c r="A35" s="27" t="s">
        <v>34</v>
      </c>
      <c r="B35" s="38">
        <f>SUM(B36:B47)</f>
        <v>-98622.70000000001</v>
      </c>
      <c r="C35" s="38">
        <f aca="true" t="shared" si="10" ref="C35:K35">SUM(C36:C47)</f>
        <v>-4451.12</v>
      </c>
      <c r="D35" s="38">
        <f t="shared" si="10"/>
        <v>-6615.18</v>
      </c>
      <c r="E35" s="38">
        <f t="shared" si="10"/>
        <v>-10180.72</v>
      </c>
      <c r="F35" s="38">
        <f t="shared" si="10"/>
        <v>-5587.5</v>
      </c>
      <c r="G35" s="38">
        <f t="shared" si="10"/>
        <v>-3355.08</v>
      </c>
      <c r="H35" s="38">
        <f t="shared" si="10"/>
        <v>-12299.220000000001</v>
      </c>
      <c r="I35" s="38">
        <f t="shared" si="10"/>
        <v>-389374.37</v>
      </c>
      <c r="J35" s="38">
        <f t="shared" si="10"/>
        <v>-2890.53</v>
      </c>
      <c r="K35" s="38">
        <f t="shared" si="10"/>
        <v>-4418.07</v>
      </c>
      <c r="L35" s="33">
        <f t="shared" si="7"/>
        <v>-537794.49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38">
        <v>-4356</v>
      </c>
      <c r="C39" s="38">
        <v>-2425.17</v>
      </c>
      <c r="D39" s="38">
        <v>-176</v>
      </c>
      <c r="E39" s="17">
        <v>0</v>
      </c>
      <c r="F39" s="17">
        <v>0</v>
      </c>
      <c r="G39" s="17">
        <v>0</v>
      </c>
      <c r="H39" s="38">
        <v>-2031.19</v>
      </c>
      <c r="I39" s="17">
        <v>0</v>
      </c>
      <c r="J39" s="17">
        <v>0</v>
      </c>
      <c r="K39" s="38">
        <v>-792</v>
      </c>
      <c r="L39" s="38">
        <f aca="true" t="shared" si="11" ref="L39:L48">SUM(B39:K39)</f>
        <v>-9780.36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43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38">
        <v>436500</v>
      </c>
      <c r="J44" s="17">
        <v>0</v>
      </c>
      <c r="K44" s="17">
        <v>0</v>
      </c>
      <c r="L44" s="38">
        <f>SUM(B44:K44)</f>
        <v>436500</v>
      </c>
    </row>
    <row r="45" spans="1:12" ht="18.75" customHeight="1">
      <c r="A45" s="37" t="s">
        <v>44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38">
        <v>-823500</v>
      </c>
      <c r="J45" s="17">
        <v>0</v>
      </c>
      <c r="K45" s="17">
        <v>0</v>
      </c>
      <c r="L45" s="38">
        <f>SUM(B45:K45)</f>
        <v>-823500</v>
      </c>
    </row>
    <row r="46" spans="1:12" ht="18.75" customHeight="1">
      <c r="A46" s="37" t="s">
        <v>72</v>
      </c>
      <c r="B46" s="38">
        <v>-3187.33</v>
      </c>
      <c r="C46" s="38">
        <v>-2025.95</v>
      </c>
      <c r="D46" s="38">
        <v>-6439.18</v>
      </c>
      <c r="E46" s="38">
        <v>-5264.9</v>
      </c>
      <c r="F46" s="38">
        <v>-5587.5</v>
      </c>
      <c r="G46" s="38">
        <v>-3355.08</v>
      </c>
      <c r="H46" s="38">
        <v>-1819.49</v>
      </c>
      <c r="I46" s="38">
        <v>-2374.37</v>
      </c>
      <c r="J46" s="38">
        <v>-2890.53</v>
      </c>
      <c r="K46" s="38">
        <v>-3626.07</v>
      </c>
      <c r="L46" s="38">
        <f t="shared" si="11"/>
        <v>-36570.4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79</v>
      </c>
      <c r="B48" s="38">
        <v>-682197.4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8">
        <f t="shared" si="11"/>
        <v>-682197.4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45</v>
      </c>
      <c r="B50" s="41">
        <f>IF(B18+B29+B42+B51&lt;0,0,B18+B29+B51)</f>
        <v>0</v>
      </c>
      <c r="C50" s="41">
        <f>IF(C18+C29+C42+C51&lt;0,0,C18+C29+C51)</f>
        <v>430434.80999999994</v>
      </c>
      <c r="D50" s="41">
        <f>IF(D18+D29+D42+D51&lt;0,0,D18+D29+D51)</f>
        <v>1376318.81</v>
      </c>
      <c r="E50" s="41">
        <f>IF(E18+E29+E42+E51&lt;0,0,E18+E29+E51)</f>
        <v>1131962.5600000003</v>
      </c>
      <c r="F50" s="41">
        <f>IF(F18+F29+F42+F51&lt;0,0,F18+F29+F51)</f>
        <v>1210260.4700000002</v>
      </c>
      <c r="G50" s="41">
        <f>IF(G18+G29+G42+G51&lt;0,0,G18+G29+G51)</f>
        <v>718204.0800000001</v>
      </c>
      <c r="H50" s="41">
        <f>IF(H18+H29+H42+H51&lt;0,0,H18+H29+H51)</f>
        <v>382326.5900000001</v>
      </c>
      <c r="I50" s="41">
        <f>IF(I18+I29+I42+I51&lt;0,0,I18+I29+I51)</f>
        <v>119368.1399999999</v>
      </c>
      <c r="J50" s="41">
        <f>IF(J18+J29+J42+J51&lt;0,0,J18+J29+J51)</f>
        <v>623350.7399999999</v>
      </c>
      <c r="K50" s="41">
        <f>IF(K18+K29+K42+K51&lt;0,0,K18+K29+K51)</f>
        <v>768354.6399999999</v>
      </c>
      <c r="L50" s="42">
        <f>SUM(B50:K50)</f>
        <v>6760580.84</v>
      </c>
      <c r="M50" s="53"/>
    </row>
    <row r="51" spans="1:12" ht="18.75" customHeight="1">
      <c r="A51" s="27" t="s">
        <v>46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47</v>
      </c>
      <c r="B52" s="33">
        <f>IF(B18+B29+B42+B51&gt;0,0,B18+B29+B51)</f>
        <v>-78526.79000000004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42">
        <f>SUM(B52:K52)</f>
        <v>-78526.79000000004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48</v>
      </c>
      <c r="B56" s="41">
        <f>SUM(B57:B70)</f>
        <v>0</v>
      </c>
      <c r="C56" s="41">
        <f aca="true" t="shared" si="12" ref="C56:J56">SUM(C57:C68)</f>
        <v>430434.80000000005</v>
      </c>
      <c r="D56" s="41">
        <f t="shared" si="12"/>
        <v>1376318.81</v>
      </c>
      <c r="E56" s="41">
        <f t="shared" si="12"/>
        <v>1131962.56</v>
      </c>
      <c r="F56" s="41">
        <f t="shared" si="12"/>
        <v>1210260.48</v>
      </c>
      <c r="G56" s="41">
        <f t="shared" si="12"/>
        <v>718204.07</v>
      </c>
      <c r="H56" s="41">
        <f t="shared" si="12"/>
        <v>382326.59</v>
      </c>
      <c r="I56" s="41">
        <f>SUM(I57:I71)</f>
        <v>119368.14</v>
      </c>
      <c r="J56" s="41">
        <f t="shared" si="12"/>
        <v>623350.74</v>
      </c>
      <c r="K56" s="41">
        <f>SUM(K57:K70)</f>
        <v>768354.65</v>
      </c>
      <c r="L56" s="46">
        <f>SUM(B56:K56)</f>
        <v>6760580.84</v>
      </c>
      <c r="M56" s="40"/>
    </row>
    <row r="57" spans="1:13" ht="18.75" customHeight="1">
      <c r="A57" s="47" t="s">
        <v>49</v>
      </c>
      <c r="B57" s="48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0</v>
      </c>
      <c r="M57" s="40"/>
    </row>
    <row r="58" spans="1:12" ht="18.75" customHeight="1">
      <c r="A58" s="47" t="s">
        <v>59</v>
      </c>
      <c r="B58" s="17">
        <v>0</v>
      </c>
      <c r="C58" s="33">
        <v>376027.84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376027.84</v>
      </c>
    </row>
    <row r="59" spans="1:12" ht="18.75" customHeight="1">
      <c r="A59" s="47" t="s">
        <v>60</v>
      </c>
      <c r="B59" s="17">
        <v>0</v>
      </c>
      <c r="C59" s="33">
        <v>54406.96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54406.96</v>
      </c>
    </row>
    <row r="60" spans="1:12" ht="18.75" customHeight="1">
      <c r="A60" s="47" t="s">
        <v>50</v>
      </c>
      <c r="B60" s="17">
        <v>0</v>
      </c>
      <c r="C60" s="17">
        <v>0</v>
      </c>
      <c r="D60" s="33">
        <v>1376318.81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1376318.81</v>
      </c>
    </row>
    <row r="61" spans="1:12" ht="18.75" customHeight="1">
      <c r="A61" s="47" t="s">
        <v>51</v>
      </c>
      <c r="B61" s="17">
        <v>0</v>
      </c>
      <c r="C61" s="17">
        <v>0</v>
      </c>
      <c r="D61" s="17">
        <v>0</v>
      </c>
      <c r="E61" s="33">
        <v>1131962.56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1131962.56</v>
      </c>
    </row>
    <row r="62" spans="1:12" ht="18.75" customHeight="1">
      <c r="A62" s="47" t="s">
        <v>52</v>
      </c>
      <c r="B62" s="17">
        <v>0</v>
      </c>
      <c r="C62" s="17">
        <v>0</v>
      </c>
      <c r="D62" s="17">
        <v>0</v>
      </c>
      <c r="E62" s="17">
        <v>0</v>
      </c>
      <c r="F62" s="33">
        <v>1210260.48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1210260.48</v>
      </c>
    </row>
    <row r="63" spans="1:12" ht="18.75" customHeight="1">
      <c r="A63" s="47" t="s">
        <v>53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33">
        <v>718204.07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718204.07</v>
      </c>
    </row>
    <row r="64" spans="1:12" ht="18.75" customHeight="1">
      <c r="A64" s="47" t="s">
        <v>54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33">
        <v>382326.59</v>
      </c>
      <c r="I64" s="17">
        <v>0</v>
      </c>
      <c r="J64" s="17">
        <v>0</v>
      </c>
      <c r="K64" s="17">
        <v>0</v>
      </c>
      <c r="L64" s="46">
        <f t="shared" si="13"/>
        <v>382326.59</v>
      </c>
    </row>
    <row r="65" spans="1:12" ht="18.75" customHeight="1">
      <c r="A65" s="47" t="s">
        <v>55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57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623350.74</v>
      </c>
      <c r="K66" s="17">
        <v>0</v>
      </c>
      <c r="L66" s="46">
        <f t="shared" si="13"/>
        <v>623350.74</v>
      </c>
    </row>
    <row r="67" spans="1:12" ht="18.75" customHeight="1">
      <c r="A67" s="47" t="s">
        <v>67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435887.59</v>
      </c>
      <c r="L67" s="46">
        <f t="shared" si="13"/>
        <v>435887.59</v>
      </c>
    </row>
    <row r="68" spans="1:12" ht="18.75" customHeight="1">
      <c r="A68" s="47" t="s">
        <v>68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332467.06</v>
      </c>
      <c r="L68" s="46">
        <f t="shared" si="13"/>
        <v>332467.06</v>
      </c>
    </row>
    <row r="69" spans="1:12" ht="18.75" customHeight="1">
      <c r="A69" s="47" t="s">
        <v>69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70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73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119368.14</v>
      </c>
      <c r="J71" s="52">
        <v>0</v>
      </c>
      <c r="K71" s="52">
        <v>0</v>
      </c>
      <c r="L71" s="51">
        <f>SUM(B71:K71)</f>
        <v>119368.14</v>
      </c>
    </row>
    <row r="72" spans="1:12" ht="18" customHeight="1">
      <c r="A72" s="60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0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2022-03-31T19:39:04Z</dcterms:modified>
  <cp:category/>
  <cp:version/>
  <cp:contentType/>
  <cp:contentStatus/>
</cp:coreProperties>
</file>