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<sst xmlns="http://schemas.openxmlformats.org/spreadsheetml/2006/main" count="81" uniqueCount="80">
  <si>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</si>
  <si>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</si>
  <si>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</si>
  <si>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</si>
  <si>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</si>
  <si>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</si>
  <si>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</si>
  <si>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</si>
  <si>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</si>
  <si>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</si>
  <si>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</si>
  <si>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</si>
  <si>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</si>
  <si>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</si>
  <si>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</si>
  <si>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</si>
  <si>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</si>
  <si>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</si>
  <si>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</si>
  <si>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</si>
  <si>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</si>
  <si>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</si>
  <si>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</si>
  <si>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</si>
  <si>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</si>
  <si>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</si>
  <si>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</si>
  <si>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</si>
  <si>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</si>
  <si>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</si>
  <si>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</si>
  <si>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</si>
  <si>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</si>
  <si>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</si>
  <si>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</si>
  <si>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</si>
  <si>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</si>
  <si>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</si>
  <si>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</si>
  <si>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</si>
  <si>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</si>
  <si>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</si>
  <si>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</si>
  <si>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</si>
  <si>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</si>
  <si>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</si>
  <si>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</si>
  <si>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</si>
  <si>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</si>
  <si>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</si>
  <si>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</si>
  <si>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</si>
  <si>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</si>
  <si>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</si>
  <si>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</si>
  <si>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</si>
  <si>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</si>
  <si>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</si>
  <si>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</si>
  <si>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</si>
  <si>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</si>
  <si>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</si>
  <si>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</si>
  <si>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</si>
  <si>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</si>
  <si>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</si>
  <si>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</si>
  <si>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</si>
  <si>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</si>
  <si>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</si>
  <si>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</si>
  <si>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</si>
  <si>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27/03/22 - VENCIMENTO 01/04/22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</si>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</sst>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18991</v>
      </c>
      <c r="C7" s="10">
        <f>C8+C11</f>
        <v>27698</v>
      </c>
      <c r="D7" s="10">
        <f aca="true" t="shared" si="0" ref="D7:K7">D8+D11</f>
        <v>83096</v>
      </c>
      <c r="E7" s="10">
        <f t="shared" si="0"/>
        <v>74799</v>
      </c>
      <c r="F7" s="10">
        <f t="shared" si="0"/>
        <v>82721</v>
      </c>
      <c r="G7" s="10">
        <f t="shared" si="0"/>
        <v>34396</v>
      </c>
      <c r="H7" s="10">
        <f t="shared" si="0"/>
        <v>20154</v>
      </c>
      <c r="I7" s="10">
        <f t="shared" si="0"/>
        <v>38951</v>
      </c>
      <c r="J7" s="10">
        <f t="shared" si="0"/>
        <v>22593</v>
      </c>
      <c r="K7" s="10">
        <f t="shared" si="0"/>
        <v>67184</v>
      </c>
      <c r="L7" s="10">
        <f>SUM(B7:K7)</f>
        <v>470583</v>
      </c>
      <c r="M7" s="11"/>
    </row>
    <row r="8" spans="1:13" ht="17.25" customHeight="1">
      <c r="A8" s="12" t="s">
        <v>18</v>
      </c>
      <c r="B8" s="13">
        <f>B9+B10</f>
        <v>1959</v>
      </c>
      <c r="C8" s="13">
        <f aca="true" t="shared" si="1" ref="C8:K8">C9+C10</f>
        <v>2543</v>
      </c>
      <c r="D8" s="13">
        <f t="shared" si="1"/>
        <v>8730</v>
      </c>
      <c r="E8" s="13">
        <f t="shared" si="1"/>
        <v>6804</v>
      </c>
      <c r="F8" s="13">
        <f t="shared" si="1"/>
        <v>7229</v>
      </c>
      <c r="G8" s="13">
        <f t="shared" si="1"/>
        <v>3525</v>
      </c>
      <c r="H8" s="13">
        <f t="shared" si="1"/>
        <v>1715</v>
      </c>
      <c r="I8" s="13">
        <f t="shared" si="1"/>
        <v>2771</v>
      </c>
      <c r="J8" s="13">
        <f t="shared" si="1"/>
        <v>1830</v>
      </c>
      <c r="K8" s="13">
        <f t="shared" si="1"/>
        <v>5033</v>
      </c>
      <c r="L8" s="13">
        <f>SUM(B8:K8)</f>
        <v>42139</v>
      </c>
      <c r="M8"/>
    </row>
    <row r="9" spans="1:13" ht="17.25" customHeight="1">
      <c r="A9" s="14" t="s">
        <v>19</v>
      </c>
      <c r="B9" s="15">
        <v>1959</v>
      </c>
      <c r="C9" s="15">
        <v>2543</v>
      </c>
      <c r="D9" s="15">
        <v>8730</v>
      </c>
      <c r="E9" s="15">
        <v>6804</v>
      </c>
      <c r="F9" s="15">
        <v>7229</v>
      </c>
      <c r="G9" s="15">
        <v>3525</v>
      </c>
      <c r="H9" s="15">
        <v>1711</v>
      </c>
      <c r="I9" s="15">
        <v>2771</v>
      </c>
      <c r="J9" s="15">
        <v>1830</v>
      </c>
      <c r="K9" s="15">
        <v>5033</v>
      </c>
      <c r="L9" s="13">
        <f>SUM(B9:K9)</f>
        <v>42135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17032</v>
      </c>
      <c r="C11" s="15">
        <v>25155</v>
      </c>
      <c r="D11" s="15">
        <v>74366</v>
      </c>
      <c r="E11" s="15">
        <v>67995</v>
      </c>
      <c r="F11" s="15">
        <v>75492</v>
      </c>
      <c r="G11" s="15">
        <v>30871</v>
      </c>
      <c r="H11" s="15">
        <v>18439</v>
      </c>
      <c r="I11" s="15">
        <v>36180</v>
      </c>
      <c r="J11" s="15">
        <v>20763</v>
      </c>
      <c r="K11" s="15">
        <v>62151</v>
      </c>
      <c r="L11" s="13">
        <f>SUM(B11:K11)</f>
        <v>428444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1.345554546090045</v>
      </c>
      <c r="C16" s="22">
        <v>1.220668233264028</v>
      </c>
      <c r="D16" s="22">
        <v>1.079240015335343</v>
      </c>
      <c r="E16" s="22">
        <v>1.106892904935611</v>
      </c>
      <c r="F16" s="22">
        <v>1.199167564746869</v>
      </c>
      <c r="G16" s="22">
        <v>1.174907989405175</v>
      </c>
      <c r="H16" s="22">
        <v>1.173716689517363</v>
      </c>
      <c r="I16" s="22">
        <v>1.182044690641441</v>
      </c>
      <c r="J16" s="22">
        <v>1.329296512923562</v>
      </c>
      <c r="K16" s="22">
        <v>1.084616522175311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168134.77</v>
      </c>
      <c r="C18" s="25">
        <f aca="true" t="shared" si="2" ref="C18:K18">SUM(C19:C26)</f>
        <v>126335.92</v>
      </c>
      <c r="D18" s="25">
        <f t="shared" si="2"/>
        <v>402545.98000000004</v>
      </c>
      <c r="E18" s="25">
        <f t="shared" si="2"/>
        <v>372107.96</v>
      </c>
      <c r="F18" s="25">
        <f t="shared" si="2"/>
        <v>393774.28</v>
      </c>
      <c r="G18" s="25">
        <f t="shared" si="2"/>
        <v>179523.91999999998</v>
      </c>
      <c r="H18" s="25">
        <f t="shared" si="2"/>
        <v>116206.68999999999</v>
      </c>
      <c r="I18" s="25">
        <f t="shared" si="2"/>
        <v>180647.11000000002</v>
      </c>
      <c r="J18" s="25">
        <f t="shared" si="2"/>
        <v>131998.89</v>
      </c>
      <c r="K18" s="25">
        <f t="shared" si="2"/>
        <v>255987.69999999995</v>
      </c>
      <c r="L18" s="25">
        <f>SUM(B18:K18)</f>
        <v>2327263.2199999997</v>
      </c>
      <c r="M18"/>
    </row>
    <row r="19" spans="1:13" ht="17.25" customHeight="1">
      <c r="A19" s="26" t="s">
        <v>24</v>
      </c>
      <c r="B19" s="60">
        <f>ROUND((B13+B14)*B7,2)</f>
        <v>122911.65</v>
      </c>
      <c r="C19" s="60">
        <f aca="true" t="shared" si="3" ref="C19:K19">ROUND((C13+C14)*C7,2)</f>
        <v>98042.61</v>
      </c>
      <c r="D19" s="60">
        <f t="shared" si="3"/>
        <v>350075.14</v>
      </c>
      <c r="E19" s="60">
        <f t="shared" si="3"/>
        <v>319197.25</v>
      </c>
      <c r="F19" s="60">
        <f t="shared" si="3"/>
        <v>311899.53</v>
      </c>
      <c r="G19" s="60">
        <f t="shared" si="3"/>
        <v>142602.38</v>
      </c>
      <c r="H19" s="60">
        <f t="shared" si="3"/>
        <v>92041.3</v>
      </c>
      <c r="I19" s="60">
        <f t="shared" si="3"/>
        <v>147484.07</v>
      </c>
      <c r="J19" s="60">
        <f t="shared" si="3"/>
        <v>92131.99</v>
      </c>
      <c r="K19" s="60">
        <f t="shared" si="3"/>
        <v>223722.72</v>
      </c>
      <c r="L19" s="33">
        <f>SUM(B19:K19)</f>
        <v>1900108.6400000001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42472.68</v>
      </c>
      <c r="C20" s="33">
        <f t="shared" si="4"/>
        <v>21634.89</v>
      </c>
      <c r="D20" s="33">
        <f t="shared" si="4"/>
        <v>27739.96</v>
      </c>
      <c r="E20" s="33">
        <f t="shared" si="4"/>
        <v>34119.92</v>
      </c>
      <c r="F20" s="33">
        <f t="shared" si="4"/>
        <v>62120.27</v>
      </c>
      <c r="G20" s="33">
        <f t="shared" si="4"/>
        <v>24942.3</v>
      </c>
      <c r="H20" s="33">
        <f t="shared" si="4"/>
        <v>15989.11</v>
      </c>
      <c r="I20" s="33">
        <f t="shared" si="4"/>
        <v>26848.69</v>
      </c>
      <c r="J20" s="33">
        <f t="shared" si="4"/>
        <v>30338.74</v>
      </c>
      <c r="K20" s="33">
        <f t="shared" si="4"/>
        <v>18930.64</v>
      </c>
      <c r="L20" s="33">
        <f aca="true" t="shared" si="5" ref="L19:L26">SUM(B20:K20)</f>
        <v>305137.2</v>
      </c>
      <c r="M20"/>
    </row>
    <row r="21" spans="1:13" ht="17.25" customHeight="1">
      <c r="A21" s="27" t="s">
        <v>26</v>
      </c>
      <c r="B21" s="33">
        <v>436.07</v>
      </c>
      <c r="C21" s="33">
        <v>4554.45</v>
      </c>
      <c r="D21" s="33">
        <v>19735.62</v>
      </c>
      <c r="E21" s="33">
        <v>15464.83</v>
      </c>
      <c r="F21" s="33">
        <v>16427.11</v>
      </c>
      <c r="G21" s="33">
        <v>11058.58</v>
      </c>
      <c r="H21" s="33">
        <v>6135.62</v>
      </c>
      <c r="I21" s="33">
        <v>4021.49</v>
      </c>
      <c r="J21" s="33">
        <v>5814.19</v>
      </c>
      <c r="K21" s="33">
        <v>9157.36</v>
      </c>
      <c r="L21" s="33">
        <f t="shared" si="5"/>
        <v>92805.32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27" t="s">
        <v>76</v>
      </c>
      <c r="B24" s="33">
        <v>433.96</v>
      </c>
      <c r="C24" s="33">
        <v>324.89</v>
      </c>
      <c r="D24" s="33">
        <v>1037.32</v>
      </c>
      <c r="E24" s="33">
        <v>958.42</v>
      </c>
      <c r="F24" s="33">
        <v>1014.12</v>
      </c>
      <c r="G24" s="33">
        <v>461.81</v>
      </c>
      <c r="H24" s="33">
        <v>299.36</v>
      </c>
      <c r="I24" s="33">
        <v>464.13</v>
      </c>
      <c r="J24" s="33">
        <v>338.81</v>
      </c>
      <c r="K24" s="33">
        <v>659.06</v>
      </c>
      <c r="L24" s="33">
        <f t="shared" si="5"/>
        <v>5991.879999999999</v>
      </c>
      <c r="M24"/>
    </row>
    <row r="25" spans="1:13" ht="17.25" customHeight="1">
      <c r="A25" s="27" t="s">
        <v>77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-102112.05000000002</v>
      </c>
      <c r="C29" s="33">
        <f t="shared" si="6"/>
        <v>-12995.78</v>
      </c>
      <c r="D29" s="33">
        <f t="shared" si="6"/>
        <v>-44180.16</v>
      </c>
      <c r="E29" s="33">
        <f t="shared" si="6"/>
        <v>-40182.84</v>
      </c>
      <c r="F29" s="33">
        <f t="shared" si="6"/>
        <v>-37446.72</v>
      </c>
      <c r="G29" s="33">
        <f t="shared" si="6"/>
        <v>-18077.93</v>
      </c>
      <c r="H29" s="33">
        <f t="shared" si="6"/>
        <v>-17641.58</v>
      </c>
      <c r="I29" s="33">
        <f t="shared" si="6"/>
        <v>-14773.23</v>
      </c>
      <c r="J29" s="33">
        <f t="shared" si="6"/>
        <v>-9936.01</v>
      </c>
      <c r="K29" s="33">
        <f t="shared" si="6"/>
        <v>-25809.98</v>
      </c>
      <c r="L29" s="33">
        <f aca="true" t="shared" si="7" ref="L29:L36">SUM(B29:K29)</f>
        <v>-323156.27999999997</v>
      </c>
      <c r="M29"/>
    </row>
    <row r="30" spans="1:13" ht="18.75" customHeight="1">
      <c r="A30" s="27" t="s">
        <v>30</v>
      </c>
      <c r="B30" s="33">
        <f>B31+B32+B33+B34</f>
        <v>-8619.6</v>
      </c>
      <c r="C30" s="33">
        <f aca="true" t="shared" si="8" ref="C30:K30">C31+C32+C33+C34</f>
        <v>-11189.2</v>
      </c>
      <c r="D30" s="33">
        <f t="shared" si="8"/>
        <v>-38412</v>
      </c>
      <c r="E30" s="33">
        <f t="shared" si="8"/>
        <v>-29937.6</v>
      </c>
      <c r="F30" s="33">
        <f t="shared" si="8"/>
        <v>-31807.6</v>
      </c>
      <c r="G30" s="33">
        <f t="shared" si="8"/>
        <v>-15510</v>
      </c>
      <c r="H30" s="33">
        <f t="shared" si="8"/>
        <v>-7528.4</v>
      </c>
      <c r="I30" s="33">
        <f t="shared" si="8"/>
        <v>-12192.4</v>
      </c>
      <c r="J30" s="33">
        <f t="shared" si="8"/>
        <v>-8052</v>
      </c>
      <c r="K30" s="33">
        <f t="shared" si="8"/>
        <v>-22145.2</v>
      </c>
      <c r="L30" s="33">
        <f t="shared" si="7"/>
        <v>-185394</v>
      </c>
      <c r="M30"/>
    </row>
    <row r="31" spans="1:13" s="36" customFormat="1" ht="18.75" customHeight="1">
      <c r="A31" s="34" t="s">
        <v>57</v>
      </c>
      <c r="B31" s="33">
        <f>-ROUND((B9)*$E$3,2)</f>
        <v>-8619.6</v>
      </c>
      <c r="C31" s="33">
        <f aca="true" t="shared" si="9" ref="C31:K31">-ROUND((C9)*$E$3,2)</f>
        <v>-11189.2</v>
      </c>
      <c r="D31" s="33">
        <f t="shared" si="9"/>
        <v>-38412</v>
      </c>
      <c r="E31" s="33">
        <f t="shared" si="9"/>
        <v>-29937.6</v>
      </c>
      <c r="F31" s="33">
        <f t="shared" si="9"/>
        <v>-31807.6</v>
      </c>
      <c r="G31" s="33">
        <f t="shared" si="9"/>
        <v>-15510</v>
      </c>
      <c r="H31" s="33">
        <f t="shared" si="9"/>
        <v>-7528.4</v>
      </c>
      <c r="I31" s="33">
        <f t="shared" si="9"/>
        <v>-12192.4</v>
      </c>
      <c r="J31" s="33">
        <f t="shared" si="9"/>
        <v>-8052</v>
      </c>
      <c r="K31" s="33">
        <f t="shared" si="9"/>
        <v>-22145.2</v>
      </c>
      <c r="L31" s="33">
        <f t="shared" si="7"/>
        <v>-185394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-93492.45000000001</v>
      </c>
      <c r="C35" s="38">
        <f aca="true" t="shared" si="10" ref="C35:K35">SUM(C36:C47)</f>
        <v>-1806.58</v>
      </c>
      <c r="D35" s="38">
        <f t="shared" si="10"/>
        <v>-5768.16</v>
      </c>
      <c r="E35" s="38">
        <f t="shared" si="10"/>
        <v>-10245.24</v>
      </c>
      <c r="F35" s="38">
        <f t="shared" si="10"/>
        <v>-5639.12</v>
      </c>
      <c r="G35" s="38">
        <f t="shared" si="10"/>
        <v>-2567.93</v>
      </c>
      <c r="H35" s="38">
        <f t="shared" si="10"/>
        <v>-10113.18</v>
      </c>
      <c r="I35" s="38">
        <f t="shared" si="10"/>
        <v>-2580.83</v>
      </c>
      <c r="J35" s="38">
        <f t="shared" si="10"/>
        <v>-1884.01</v>
      </c>
      <c r="K35" s="38">
        <f t="shared" si="10"/>
        <v>-3664.78</v>
      </c>
      <c r="L35" s="33">
        <f t="shared" si="7"/>
        <v>-137762.28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7" t="s">
        <v>73</v>
      </c>
      <c r="B46" s="17">
        <v>-2413.08</v>
      </c>
      <c r="C46" s="17">
        <v>-1806.58</v>
      </c>
      <c r="D46" s="17">
        <v>-5768.16</v>
      </c>
      <c r="E46" s="17">
        <v>-5329.42</v>
      </c>
      <c r="F46" s="17">
        <v>-5639.12</v>
      </c>
      <c r="G46" s="17">
        <v>-2567.93</v>
      </c>
      <c r="H46" s="17">
        <v>-1664.64</v>
      </c>
      <c r="I46" s="17">
        <v>-2580.83</v>
      </c>
      <c r="J46" s="17">
        <v>-1884.01</v>
      </c>
      <c r="K46" s="17">
        <v>-3664.78</v>
      </c>
      <c r="L46" s="30">
        <f t="shared" si="11"/>
        <v>-33318.55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66022.71999999997</v>
      </c>
      <c r="C50" s="41">
        <f>IF(C18+C29+C42+C51&lt;0,0,C18+C29+C51)</f>
        <v>113340.14</v>
      </c>
      <c r="D50" s="41">
        <f>IF(D18+D29+D42+D51&lt;0,0,D18+D29+D51)</f>
        <v>358365.82000000007</v>
      </c>
      <c r="E50" s="41">
        <f>IF(E18+E29+E42+E51&lt;0,0,E18+E29+E51)</f>
        <v>331925.12</v>
      </c>
      <c r="F50" s="41">
        <f>IF(F18+F29+F42+F51&lt;0,0,F18+F29+F51)</f>
        <v>356327.56000000006</v>
      </c>
      <c r="G50" s="41">
        <f>IF(G18+G29+G42+G51&lt;0,0,G18+G29+G51)</f>
        <v>161445.99</v>
      </c>
      <c r="H50" s="41">
        <f>IF(H18+H29+H42+H51&lt;0,0,H18+H29+H51)</f>
        <v>98565.10999999999</v>
      </c>
      <c r="I50" s="41">
        <f>IF(I18+I29+I42+I51&lt;0,0,I18+I29+I51)</f>
        <v>165873.88</v>
      </c>
      <c r="J50" s="41">
        <f>IF(J18+J29+J42+J51&lt;0,0,J18+J29+J51)</f>
        <v>122062.88000000002</v>
      </c>
      <c r="K50" s="41">
        <f>IF(K18+K29+K42+K51&lt;0,0,K18+K29+K51)</f>
        <v>230177.71999999994</v>
      </c>
      <c r="L50" s="42">
        <f>SUM(B50:K50)</f>
        <v>2004106.94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66022.72</v>
      </c>
      <c r="C56" s="41">
        <f aca="true" t="shared" si="12" ref="C56:J56">SUM(C57:C68)</f>
        <v>113340.14</v>
      </c>
      <c r="D56" s="41">
        <f t="shared" si="12"/>
        <v>358365.82</v>
      </c>
      <c r="E56" s="41">
        <f t="shared" si="12"/>
        <v>331925.12</v>
      </c>
      <c r="F56" s="41">
        <f t="shared" si="12"/>
        <v>356327.56</v>
      </c>
      <c r="G56" s="41">
        <f t="shared" si="12"/>
        <v>161445.98</v>
      </c>
      <c r="H56" s="41">
        <f t="shared" si="12"/>
        <v>98565.12</v>
      </c>
      <c r="I56" s="41">
        <f>SUM(I57:I71)</f>
        <v>165873.88</v>
      </c>
      <c r="J56" s="41">
        <f t="shared" si="12"/>
        <v>122062.88</v>
      </c>
      <c r="K56" s="41">
        <f>SUM(K57:K70)</f>
        <v>230177.71000000002</v>
      </c>
      <c r="L56" s="46">
        <f>SUM(B56:K56)</f>
        <v>2004106.9299999997</v>
      </c>
      <c r="M56" s="40"/>
    </row>
    <row r="57" spans="1:13" ht="18.75" customHeight="1">
      <c r="A57" s="47" t="s">
        <v>50</v>
      </c>
      <c r="B57" s="48">
        <v>66022.72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66022.72</v>
      </c>
      <c r="M57" s="40"/>
    </row>
    <row r="58" spans="1:12" ht="18.75" customHeight="1">
      <c r="A58" s="47" t="s">
        <v>60</v>
      </c>
      <c r="B58" s="17">
        <v>0</v>
      </c>
      <c r="C58" s="48">
        <v>98957.28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98957.28</v>
      </c>
    </row>
    <row r="59" spans="1:12" ht="18.75" customHeight="1">
      <c r="A59" s="47" t="s">
        <v>61</v>
      </c>
      <c r="B59" s="17">
        <v>0</v>
      </c>
      <c r="C59" s="48">
        <v>14382.86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14382.86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358365.82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358365.82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331925.12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331925.12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356327.56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356327.56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161445.98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161445.98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98565.12</v>
      </c>
      <c r="I64" s="17">
        <v>0</v>
      </c>
      <c r="J64" s="17">
        <v>0</v>
      </c>
      <c r="K64" s="17">
        <v>0</v>
      </c>
      <c r="L64" s="46">
        <f t="shared" si="13"/>
        <v>98565.12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122062.88</v>
      </c>
      <c r="K66" s="17">
        <v>0</v>
      </c>
      <c r="L66" s="46">
        <f t="shared" si="13"/>
        <v>122062.88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96398.42</v>
      </c>
      <c r="L67" s="46">
        <f t="shared" si="13"/>
        <v>96398.42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133779.29</v>
      </c>
      <c r="L68" s="46">
        <f t="shared" si="13"/>
        <v>133779.29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165873.88</v>
      </c>
      <c r="J71" s="52">
        <v>0</v>
      </c>
      <c r="K71" s="52">
        <v>0</v>
      </c>
      <c r="L71" s="51">
        <f>SUM(B71:K71)</f>
        <v>165873.88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2022-03-31T19:47:56Z</dcterms:modified>
  <cp:category/>
  <cp:version/>
  <cp:contentType/>
  <cp:contentStatus/>
</cp:coreProperties>
</file>