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<sst xmlns="http://schemas.openxmlformats.org/spreadsheetml/2006/main" count="76" uniqueCount="75">
  <si>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</si>
  <si>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</si>
  <si>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</si>
  <si>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</si>
  <si>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</si>
  <si>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</si>
  <si>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</si>
  <si>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</si>
  <si>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</si>
  <si>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</si>
  <si>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</si>
  <si>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</si>
  <si>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</si>
  <si>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</si>
  <si>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</si>
  <si>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</si>
  <si>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</si>
  <si>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</si>
  <si>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</si>
  <si>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</si>
  <si>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</si>
  <si>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</si>
  <si>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</si>
  <si>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</si>
  <si>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</si>
  <si>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</si>
  <si>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</si>
  <si>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</si>
  <si>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</si>
  <si>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</si>
  <si>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</si>
  <si>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</si>
  <si>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</si>
  <si>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</si>
  <si>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</si>
  <si>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</si>
  <si>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</si>
  <si>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</si>
  <si>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</si>
  <si>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</si>
  <si>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</si>
  <si>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</si>
  <si>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</si>
  <si>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</si>
  <si>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</si>
  <si>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</si>
  <si>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</si>
  <si>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</si>
  <si>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</si>
  <si>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</si>
  <si>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</si>
  <si>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</si>
  <si>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</si>
  <si>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</si>
  <si>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</si>
  <si>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</si>
  <si>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</si>
  <si>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</si>
  <si>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</si>
  <si>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</si>
  <si>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</si>
  <si>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</si>
  <si>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</si>
  <si>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</si>
  <si>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</si>
  <si>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</si>
  <si>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</si>
  <si>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14/03/22 - VENCIMENTO 21/03/22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</si>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</sst>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309832</v>
      </c>
      <c r="C7" s="46">
        <f t="shared" si="0"/>
        <v>256183</v>
      </c>
      <c r="D7" s="46">
        <f t="shared" si="0"/>
        <v>307657</v>
      </c>
      <c r="E7" s="46">
        <f t="shared" si="0"/>
        <v>173259</v>
      </c>
      <c r="F7" s="46">
        <f t="shared" si="0"/>
        <v>210166</v>
      </c>
      <c r="G7" s="46">
        <f t="shared" si="0"/>
        <v>212076</v>
      </c>
      <c r="H7" s="46">
        <f t="shared" si="0"/>
        <v>251584</v>
      </c>
      <c r="I7" s="46">
        <f t="shared" si="0"/>
        <v>349564</v>
      </c>
      <c r="J7" s="46">
        <f t="shared" si="0"/>
        <v>108822</v>
      </c>
      <c r="K7" s="46">
        <f t="shared" si="0"/>
        <v>2179143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20959</v>
      </c>
      <c r="C8" s="44">
        <f t="shared" si="1"/>
        <v>21082</v>
      </c>
      <c r="D8" s="44">
        <f t="shared" si="1"/>
        <v>20264</v>
      </c>
      <c r="E8" s="44">
        <f t="shared" si="1"/>
        <v>13176</v>
      </c>
      <c r="F8" s="44">
        <f t="shared" si="1"/>
        <v>14677</v>
      </c>
      <c r="G8" s="44">
        <f t="shared" si="1"/>
        <v>8052</v>
      </c>
      <c r="H8" s="44">
        <f t="shared" si="1"/>
        <v>7554</v>
      </c>
      <c r="I8" s="44">
        <f t="shared" si="1"/>
        <v>21807</v>
      </c>
      <c r="J8" s="44">
        <f t="shared" si="1"/>
        <v>4204</v>
      </c>
      <c r="K8" s="37">
        <f>SUM(B8:J8)</f>
        <v>131775</v>
      </c>
      <c r="L8"/>
      <c r="M8"/>
      <c r="N8"/>
    </row>
    <row r="9" spans="1:14" ht="16.5" customHeight="1">
      <c r="A9" s="22" t="s">
        <v>33</v>
      </c>
      <c r="B9" s="44">
        <v>20917</v>
      </c>
      <c r="C9" s="44">
        <v>21066</v>
      </c>
      <c r="D9" s="44">
        <v>20249</v>
      </c>
      <c r="E9" s="44">
        <v>13093</v>
      </c>
      <c r="F9" s="44">
        <v>14659</v>
      </c>
      <c r="G9" s="44">
        <v>8050</v>
      </c>
      <c r="H9" s="44">
        <v>7554</v>
      </c>
      <c r="I9" s="44">
        <v>21698</v>
      </c>
      <c r="J9" s="44">
        <v>4204</v>
      </c>
      <c r="K9" s="37">
        <f>SUM(B9:J9)</f>
        <v>131490</v>
      </c>
      <c r="L9"/>
      <c r="M9"/>
      <c r="N9"/>
    </row>
    <row r="10" spans="1:14" ht="16.5" customHeight="1">
      <c r="A10" s="22" t="s">
        <v>32</v>
      </c>
      <c r="B10" s="44">
        <v>42</v>
      </c>
      <c r="C10" s="44">
        <v>16</v>
      </c>
      <c r="D10" s="44">
        <v>15</v>
      </c>
      <c r="E10" s="44">
        <v>83</v>
      </c>
      <c r="F10" s="44">
        <v>18</v>
      </c>
      <c r="G10" s="44">
        <v>2</v>
      </c>
      <c r="H10" s="44">
        <v>0</v>
      </c>
      <c r="I10" s="44">
        <v>109</v>
      </c>
      <c r="J10" s="44">
        <v>0</v>
      </c>
      <c r="K10" s="37">
        <f>SUM(B10:J10)</f>
        <v>285</v>
      </c>
      <c r="L10"/>
      <c r="M10"/>
      <c r="N10"/>
    </row>
    <row r="11" spans="1:14" ht="16.5" customHeight="1">
      <c r="A11" s="43" t="s">
        <v>31</v>
      </c>
      <c r="B11" s="42">
        <v>288873</v>
      </c>
      <c r="C11" s="42">
        <v>235101</v>
      </c>
      <c r="D11" s="42">
        <v>287393</v>
      </c>
      <c r="E11" s="42">
        <v>160083</v>
      </c>
      <c r="F11" s="42">
        <v>195489</v>
      </c>
      <c r="G11" s="42">
        <v>204024</v>
      </c>
      <c r="H11" s="42">
        <v>244030</v>
      </c>
      <c r="I11" s="42">
        <v>327757</v>
      </c>
      <c r="J11" s="42">
        <v>104618</v>
      </c>
      <c r="K11" s="37">
        <f>SUM(B11:J11)</f>
        <v>2047368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1.217499283657805</v>
      </c>
      <c r="C16" s="38">
        <v>1.267276094907659</v>
      </c>
      <c r="D16" s="38">
        <v>1.177096515184287</v>
      </c>
      <c r="E16" s="38">
        <v>1.474311365704938</v>
      </c>
      <c r="F16" s="38">
        <v>1.150323953956854</v>
      </c>
      <c r="G16" s="38">
        <v>1.239859441108696</v>
      </c>
      <c r="H16" s="38">
        <v>1.1899620734505</v>
      </c>
      <c r="I16" s="38">
        <v>1.175835091955932</v>
      </c>
      <c r="J16" s="38">
        <v>1.171729209618521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1497305.39</v>
      </c>
      <c r="C18" s="35">
        <f aca="true" t="shared" si="2" ref="C18:J18">SUM(C19:C26)</f>
        <v>1419309.3600000003</v>
      </c>
      <c r="D18" s="35">
        <f t="shared" si="2"/>
        <v>1734650.1299999997</v>
      </c>
      <c r="E18" s="35">
        <f t="shared" si="2"/>
        <v>1074168.54</v>
      </c>
      <c r="F18" s="35">
        <f t="shared" si="2"/>
        <v>1077529.2900000003</v>
      </c>
      <c r="G18" s="35">
        <f t="shared" si="2"/>
        <v>1173471.3399999999</v>
      </c>
      <c r="H18" s="35">
        <f t="shared" si="2"/>
        <v>1076086.47</v>
      </c>
      <c r="I18" s="35">
        <f t="shared" si="2"/>
        <v>1503227.2100000002</v>
      </c>
      <c r="J18" s="35">
        <f t="shared" si="2"/>
        <v>517803.01000000007</v>
      </c>
      <c r="K18" s="35">
        <f>SUM(B18:J18)</f>
        <v>11073550.74</v>
      </c>
      <c r="L18"/>
      <c r="M18"/>
      <c r="N18"/>
    </row>
    <row r="19" spans="1:14" ht="16.5" customHeight="1">
      <c r="A19" s="18" t="s">
        <v>71</v>
      </c>
      <c r="B19" s="60">
        <f>ROUND((B13+B14)*B7,2)</f>
        <v>1196942.98</v>
      </c>
      <c r="C19" s="60">
        <f aca="true" t="shared" si="3" ref="C19:J19">ROUND((C13+C14)*C7,2)</f>
        <v>1087266.27</v>
      </c>
      <c r="D19" s="60">
        <f t="shared" si="3"/>
        <v>1447464.65</v>
      </c>
      <c r="E19" s="60">
        <f t="shared" si="3"/>
        <v>708715.94</v>
      </c>
      <c r="F19" s="60">
        <f t="shared" si="3"/>
        <v>909766.58</v>
      </c>
      <c r="G19" s="60">
        <f t="shared" si="3"/>
        <v>927344.73</v>
      </c>
      <c r="H19" s="60">
        <f t="shared" si="3"/>
        <v>875914.85</v>
      </c>
      <c r="I19" s="60">
        <f t="shared" si="3"/>
        <v>1229381.63</v>
      </c>
      <c r="J19" s="60">
        <f t="shared" si="3"/>
        <v>433046.27</v>
      </c>
      <c r="K19" s="30">
        <f>SUM(B19:J19)</f>
        <v>8815843.9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260334.24</v>
      </c>
      <c r="C20" s="30">
        <f t="shared" si="4"/>
        <v>290600.28</v>
      </c>
      <c r="D20" s="30">
        <f t="shared" si="4"/>
        <v>256340.95</v>
      </c>
      <c r="E20" s="30">
        <f t="shared" si="4"/>
        <v>336152.03</v>
      </c>
      <c r="F20" s="30">
        <f t="shared" si="4"/>
        <v>136759.71</v>
      </c>
      <c r="G20" s="30">
        <f t="shared" si="4"/>
        <v>222432.39</v>
      </c>
      <c r="H20" s="30">
        <f t="shared" si="4"/>
        <v>166390.6</v>
      </c>
      <c r="I20" s="30">
        <f t="shared" si="4"/>
        <v>216168.43</v>
      </c>
      <c r="J20" s="30">
        <f t="shared" si="4"/>
        <v>74366.69</v>
      </c>
      <c r="K20" s="30">
        <f aca="true" t="shared" si="5" ref="K18:K26">SUM(B20:J20)</f>
        <v>1959545.32</v>
      </c>
      <c r="L20"/>
      <c r="M20"/>
      <c r="N20"/>
    </row>
    <row r="21" spans="1:14" ht="16.5" customHeight="1">
      <c r="A21" s="18" t="s">
        <v>27</v>
      </c>
      <c r="B21" s="30">
        <v>36295.91</v>
      </c>
      <c r="C21" s="30">
        <v>36392.24</v>
      </c>
      <c r="D21" s="30">
        <v>37156.65</v>
      </c>
      <c r="E21" s="30">
        <v>24826.08</v>
      </c>
      <c r="F21" s="30">
        <v>27955.18</v>
      </c>
      <c r="G21" s="30">
        <v>21971.89</v>
      </c>
      <c r="H21" s="30">
        <v>29180.14</v>
      </c>
      <c r="I21" s="30">
        <v>52412.31</v>
      </c>
      <c r="J21" s="30">
        <v>13548.52</v>
      </c>
      <c r="K21" s="30">
        <f t="shared" si="5"/>
        <v>279738.92000000004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1190.48</v>
      </c>
      <c r="C24" s="30">
        <v>1127.83</v>
      </c>
      <c r="D24" s="30">
        <v>1378.45</v>
      </c>
      <c r="E24" s="30">
        <v>853.99</v>
      </c>
      <c r="F24" s="30">
        <v>856.31</v>
      </c>
      <c r="G24" s="30">
        <v>932.89</v>
      </c>
      <c r="H24" s="30">
        <v>856.31</v>
      </c>
      <c r="I24" s="30">
        <v>1195.12</v>
      </c>
      <c r="J24" s="30">
        <v>410.75</v>
      </c>
      <c r="K24" s="30">
        <f t="shared" si="5"/>
        <v>8802.130000000001</v>
      </c>
      <c r="L24"/>
      <c r="M24"/>
      <c r="N24"/>
    </row>
    <row r="25" spans="1:14" ht="16.5" customHeight="1">
      <c r="A25" s="61" t="s">
        <v>73</v>
      </c>
      <c r="B25" s="30">
        <v>763.28</v>
      </c>
      <c r="C25" s="30">
        <v>713.12</v>
      </c>
      <c r="D25" s="30">
        <v>843.59</v>
      </c>
      <c r="E25" s="30">
        <v>491.63</v>
      </c>
      <c r="F25" s="30">
        <v>514.35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5622.660000000001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-147056.68000000002</v>
      </c>
      <c r="C29" s="30">
        <f t="shared" si="6"/>
        <v>-108236.29999999999</v>
      </c>
      <c r="D29" s="30">
        <f t="shared" si="6"/>
        <v>-137418.68</v>
      </c>
      <c r="E29" s="30">
        <f t="shared" si="6"/>
        <v>-120862.06999999999</v>
      </c>
      <c r="F29" s="30">
        <f t="shared" si="6"/>
        <v>-69261.24</v>
      </c>
      <c r="G29" s="30">
        <f t="shared" si="6"/>
        <v>-107936.9</v>
      </c>
      <c r="H29" s="30">
        <f t="shared" si="6"/>
        <v>-53413.88</v>
      </c>
      <c r="I29" s="30">
        <f t="shared" si="6"/>
        <v>-126172.32999999999</v>
      </c>
      <c r="J29" s="30">
        <f t="shared" si="6"/>
        <v>-33974.649999999994</v>
      </c>
      <c r="K29" s="30">
        <f aca="true" t="shared" si="7" ref="K29:K37">SUM(B29:J29)</f>
        <v>-904332.7300000001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-140436.84000000003</v>
      </c>
      <c r="C30" s="30">
        <f t="shared" si="8"/>
        <v>-101964.87</v>
      </c>
      <c r="D30" s="30">
        <f t="shared" si="8"/>
        <v>-109816.1</v>
      </c>
      <c r="E30" s="30">
        <f t="shared" si="8"/>
        <v>-116113.34</v>
      </c>
      <c r="F30" s="30">
        <f t="shared" si="8"/>
        <v>-64499.6</v>
      </c>
      <c r="G30" s="30">
        <f t="shared" si="8"/>
        <v>-102749.42</v>
      </c>
      <c r="H30" s="30">
        <f t="shared" si="8"/>
        <v>-48652.24</v>
      </c>
      <c r="I30" s="30">
        <f t="shared" si="8"/>
        <v>-119526.68</v>
      </c>
      <c r="J30" s="30">
        <f t="shared" si="8"/>
        <v>-25918.809999999998</v>
      </c>
      <c r="K30" s="30">
        <f t="shared" si="7"/>
        <v>-829677.9000000001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-92034.8</v>
      </c>
      <c r="C31" s="30">
        <f aca="true" t="shared" si="9" ref="C31:J31">-ROUND((C9)*$E$3,2)</f>
        <v>-92690.4</v>
      </c>
      <c r="D31" s="30">
        <f t="shared" si="9"/>
        <v>-89095.6</v>
      </c>
      <c r="E31" s="30">
        <f t="shared" si="9"/>
        <v>-57609.2</v>
      </c>
      <c r="F31" s="30">
        <f t="shared" si="9"/>
        <v>-64499.6</v>
      </c>
      <c r="G31" s="30">
        <f t="shared" si="9"/>
        <v>-35420</v>
      </c>
      <c r="H31" s="30">
        <f t="shared" si="9"/>
        <v>-33237.6</v>
      </c>
      <c r="I31" s="30">
        <f t="shared" si="9"/>
        <v>-95471.2</v>
      </c>
      <c r="J31" s="30">
        <f t="shared" si="9"/>
        <v>-18497.6</v>
      </c>
      <c r="K31" s="30">
        <f t="shared" si="7"/>
        <v>-578556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-1161.6</v>
      </c>
      <c r="C33" s="30">
        <v>-708.4</v>
      </c>
      <c r="D33" s="30">
        <v>-607.2</v>
      </c>
      <c r="E33" s="30">
        <v>-523.6</v>
      </c>
      <c r="F33" s="26">
        <v>0</v>
      </c>
      <c r="G33" s="30">
        <v>-462</v>
      </c>
      <c r="H33" s="30">
        <v>-91.01</v>
      </c>
      <c r="I33" s="30">
        <v>-142.03</v>
      </c>
      <c r="J33" s="30">
        <v>-43.82</v>
      </c>
      <c r="K33" s="30">
        <f t="shared" si="7"/>
        <v>-3739.6600000000003</v>
      </c>
      <c r="L33"/>
      <c r="M33"/>
      <c r="N33"/>
    </row>
    <row r="34" spans="1:14" ht="16.5" customHeight="1">
      <c r="A34" s="25" t="s">
        <v>20</v>
      </c>
      <c r="B34" s="30">
        <v>-47240.44</v>
      </c>
      <c r="C34" s="30">
        <v>-8566.07</v>
      </c>
      <c r="D34" s="30">
        <v>-20113.3</v>
      </c>
      <c r="E34" s="30">
        <v>-57980.54</v>
      </c>
      <c r="F34" s="26">
        <v>0</v>
      </c>
      <c r="G34" s="30">
        <v>-66867.42</v>
      </c>
      <c r="H34" s="30">
        <v>-15323.63</v>
      </c>
      <c r="I34" s="30">
        <v>-23913.45</v>
      </c>
      <c r="J34" s="30">
        <v>-7377.39</v>
      </c>
      <c r="K34" s="30">
        <f t="shared" si="7"/>
        <v>-247382.24000000005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-6619.84</v>
      </c>
      <c r="C35" s="27">
        <f t="shared" si="10"/>
        <v>-6271.43</v>
      </c>
      <c r="D35" s="27">
        <f t="shared" si="10"/>
        <v>-27602.58</v>
      </c>
      <c r="E35" s="27">
        <f t="shared" si="10"/>
        <v>-4748.73</v>
      </c>
      <c r="F35" s="27">
        <f t="shared" si="10"/>
        <v>-4761.64</v>
      </c>
      <c r="G35" s="27">
        <f t="shared" si="10"/>
        <v>-5187.48</v>
      </c>
      <c r="H35" s="27">
        <f t="shared" si="10"/>
        <v>-4761.64</v>
      </c>
      <c r="I35" s="27">
        <f t="shared" si="10"/>
        <v>-6645.65</v>
      </c>
      <c r="J35" s="27">
        <f t="shared" si="10"/>
        <v>-8055.84</v>
      </c>
      <c r="K35" s="30">
        <f t="shared" si="7"/>
        <v>-74654.82999999999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27">
        <v>1269000</v>
      </c>
      <c r="E43" s="17">
        <v>0</v>
      </c>
      <c r="F43" s="17">
        <v>0</v>
      </c>
      <c r="G43" s="17">
        <v>0</v>
      </c>
      <c r="H43" s="27">
        <v>850500</v>
      </c>
      <c r="I43" s="17">
        <v>0</v>
      </c>
      <c r="J43" s="17">
        <v>0</v>
      </c>
      <c r="K43" s="27">
        <f>SUM(B43:J43)</f>
        <v>2119500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27">
        <v>-1269000</v>
      </c>
      <c r="E44" s="17">
        <v>0</v>
      </c>
      <c r="F44" s="17">
        <v>0</v>
      </c>
      <c r="G44" s="17">
        <v>0</v>
      </c>
      <c r="H44" s="27">
        <v>-850500</v>
      </c>
      <c r="I44" s="17">
        <v>0</v>
      </c>
      <c r="J44" s="17">
        <v>0</v>
      </c>
      <c r="K44" s="27">
        <f>SUM(B44:J44)</f>
        <v>-2119500</v>
      </c>
      <c r="L44" s="24"/>
      <c r="M44"/>
      <c r="N44"/>
    </row>
    <row r="45" spans="1:14" s="23" customFormat="1" ht="16.5" customHeight="1">
      <c r="A45" s="25" t="s">
        <v>68</v>
      </c>
      <c r="B45" s="27">
        <v>-6619.84</v>
      </c>
      <c r="C45" s="27">
        <v>-6271.43</v>
      </c>
      <c r="D45" s="27">
        <v>-7665.08</v>
      </c>
      <c r="E45" s="27">
        <v>-4748.73</v>
      </c>
      <c r="F45" s="27">
        <v>-4761.64</v>
      </c>
      <c r="G45" s="27">
        <v>-5187.48</v>
      </c>
      <c r="H45" s="27">
        <v>-4761.64</v>
      </c>
      <c r="I45" s="27">
        <v>-6645.65</v>
      </c>
      <c r="J45" s="27">
        <v>-2284.04</v>
      </c>
      <c r="K45" s="27">
        <f>SUM(B45:J45)</f>
        <v>-48945.53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1350248.71</v>
      </c>
      <c r="C49" s="27">
        <f>IF(C18+C29+C50&lt;0,0,C18+C29+C50)</f>
        <v>1311073.0600000003</v>
      </c>
      <c r="D49" s="27">
        <f>IF(D18+D29+D50&lt;0,0,D18+D29+D50)</f>
        <v>1597231.4499999997</v>
      </c>
      <c r="E49" s="27">
        <f>IF(E18+E29+E50&lt;0,0,E18+E29+E50)</f>
        <v>953306.4700000001</v>
      </c>
      <c r="F49" s="27">
        <f>IF(F18+F29+F50&lt;0,0,F18+F29+F50)</f>
        <v>1008268.0500000003</v>
      </c>
      <c r="G49" s="27">
        <f>IF(G18+G29+G50&lt;0,0,G18+G29+G50)</f>
        <v>1065534.44</v>
      </c>
      <c r="H49" s="27">
        <f>IF(H18+H29+H50&lt;0,0,H18+H29+H50)</f>
        <v>1022672.59</v>
      </c>
      <c r="I49" s="27">
        <f>IF(I18+I29+I50&lt;0,0,I18+I29+I50)</f>
        <v>1377054.8800000001</v>
      </c>
      <c r="J49" s="27">
        <f>IF(J18+J29+J50&lt;0,0,J18+J29+J50)</f>
        <v>483828.3600000001</v>
      </c>
      <c r="K49" s="20">
        <f>SUM(B49:J49)</f>
        <v>10169218.01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1350248.72</v>
      </c>
      <c r="C55" s="10">
        <f t="shared" si="11"/>
        <v>1311073.07</v>
      </c>
      <c r="D55" s="10">
        <f t="shared" si="11"/>
        <v>1597231.45</v>
      </c>
      <c r="E55" s="10">
        <f t="shared" si="11"/>
        <v>953306.47</v>
      </c>
      <c r="F55" s="10">
        <f t="shared" si="11"/>
        <v>1008268.05</v>
      </c>
      <c r="G55" s="10">
        <f t="shared" si="11"/>
        <v>1065534.44</v>
      </c>
      <c r="H55" s="10">
        <f t="shared" si="11"/>
        <v>1022672.59</v>
      </c>
      <c r="I55" s="10">
        <f>SUM(I56:I68)</f>
        <v>1377054.8800000001</v>
      </c>
      <c r="J55" s="10">
        <f t="shared" si="11"/>
        <v>483828.36</v>
      </c>
      <c r="K55" s="5">
        <f>SUM(K56:K68)</f>
        <v>10169218.029999997</v>
      </c>
      <c r="L55" s="9"/>
    </row>
    <row r="56" spans="1:11" ht="16.5" customHeight="1">
      <c r="A56" s="7" t="s">
        <v>58</v>
      </c>
      <c r="B56" s="8">
        <v>1179037.18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1179037.18</v>
      </c>
    </row>
    <row r="57" spans="1:11" ht="16.5" customHeight="1">
      <c r="A57" s="7" t="s">
        <v>59</v>
      </c>
      <c r="B57" s="8">
        <v>171211.54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171211.54</v>
      </c>
    </row>
    <row r="58" spans="1:11" ht="16.5" customHeight="1">
      <c r="A58" s="7" t="s">
        <v>4</v>
      </c>
      <c r="B58" s="6">
        <v>0</v>
      </c>
      <c r="C58" s="8">
        <v>1311073.07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1311073.07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1597231.45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1597231.45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953306.47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953306.47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1008268.05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1008268.05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1065534.44</v>
      </c>
      <c r="H62" s="6">
        <v>0</v>
      </c>
      <c r="I62" s="6">
        <v>0</v>
      </c>
      <c r="J62" s="6">
        <v>0</v>
      </c>
      <c r="K62" s="5">
        <f t="shared" si="12"/>
        <v>1065534.44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1022672.59</v>
      </c>
      <c r="I63" s="6">
        <v>0</v>
      </c>
      <c r="J63" s="6">
        <v>0</v>
      </c>
      <c r="K63" s="5">
        <f t="shared" si="12"/>
        <v>1022672.59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504002.09</v>
      </c>
      <c r="J65" s="6">
        <v>0</v>
      </c>
      <c r="K65" s="5">
        <f t="shared" si="12"/>
        <v>504002.09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873052.79</v>
      </c>
      <c r="J66" s="6">
        <v>0</v>
      </c>
      <c r="K66" s="5">
        <f t="shared" si="12"/>
        <v>873052.79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483828.36</v>
      </c>
      <c r="K67" s="5">
        <f t="shared" si="12"/>
        <v>483828.36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2022-03-20T11:57:18Z</dcterms:modified>
  <cp:category/>
  <cp:version/>
  <cp:contentType/>
  <cp:contentStatus/>
</cp:coreProperties>
</file>