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<sst xmlns="http://schemas.openxmlformats.org/spreadsheetml/2006/main" count="76" uniqueCount="75">
  <si>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</si>
  <si>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</si>
  <si>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</si>
  <si>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</si>
  <si>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</si>
  <si>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</si>
  <si>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</si>
  <si>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</si>
  <si>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</si>
  <si>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</si>
  <si>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</si>
  <si>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</si>
  <si>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</si>
  <si>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</si>
  <si>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</si>
  <si>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</si>
  <si>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</si>
  <si>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</si>
  <si>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</si>
  <si>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</si>
  <si>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</si>
  <si>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</si>
  <si>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</si>
  <si>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</si>
  <si>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</si>
  <si>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</si>
  <si>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</si>
  <si>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</si>
  <si>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</si>
  <si>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</si>
  <si>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</si>
  <si>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</si>
  <si>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</si>
  <si>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</si>
  <si>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</si>
  <si>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</si>
  <si>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</si>
  <si>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</si>
  <si>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</si>
  <si>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</si>
  <si>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</si>
  <si>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</si>
  <si>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</si>
  <si>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</si>
  <si>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</si>
  <si>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</si>
  <si>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</si>
  <si>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</si>
  <si>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</si>
  <si>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</si>
  <si>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</si>
  <si>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</si>
  <si>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</si>
  <si>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</si>
  <si>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</si>
  <si>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</si>
  <si>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</si>
  <si>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</si>
  <si>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</si>
  <si>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</si>
  <si>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</si>
  <si>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</si>
  <si>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</si>
  <si>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</si>
  <si>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</si>
  <si>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</si>
  <si>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</si>
  <si>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16/03/22 - VENCIMENTO 23/03/22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</si>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</sst>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326102</v>
      </c>
      <c r="C7" s="46">
        <f t="shared" si="0"/>
        <v>269804</v>
      </c>
      <c r="D7" s="46">
        <f t="shared" si="0"/>
        <v>335571</v>
      </c>
      <c r="E7" s="46">
        <f t="shared" si="0"/>
        <v>182397</v>
      </c>
      <c r="F7" s="46">
        <f t="shared" si="0"/>
        <v>223977</v>
      </c>
      <c r="G7" s="46">
        <f t="shared" si="0"/>
        <v>221015</v>
      </c>
      <c r="H7" s="46">
        <f t="shared" si="0"/>
        <v>264680</v>
      </c>
      <c r="I7" s="46">
        <f t="shared" si="0"/>
        <v>369735</v>
      </c>
      <c r="J7" s="46">
        <f t="shared" si="0"/>
        <v>114963</v>
      </c>
      <c r="K7" s="46">
        <f t="shared" si="0"/>
        <v>2308244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20561</v>
      </c>
      <c r="C8" s="44">
        <f t="shared" si="1"/>
        <v>20844</v>
      </c>
      <c r="D8" s="44">
        <f t="shared" si="1"/>
        <v>19708</v>
      </c>
      <c r="E8" s="44">
        <f t="shared" si="1"/>
        <v>13020</v>
      </c>
      <c r="F8" s="44">
        <f t="shared" si="1"/>
        <v>14734</v>
      </c>
      <c r="G8" s="44">
        <f t="shared" si="1"/>
        <v>7480</v>
      </c>
      <c r="H8" s="44">
        <f t="shared" si="1"/>
        <v>7157</v>
      </c>
      <c r="I8" s="44">
        <f t="shared" si="1"/>
        <v>21816</v>
      </c>
      <c r="J8" s="44">
        <f t="shared" si="1"/>
        <v>4238</v>
      </c>
      <c r="K8" s="37">
        <f>SUM(B8:J8)</f>
        <v>129558</v>
      </c>
      <c r="L8"/>
      <c r="M8"/>
      <c r="N8"/>
    </row>
    <row r="9" spans="1:14" ht="16.5" customHeight="1">
      <c r="A9" s="22" t="s">
        <v>33</v>
      </c>
      <c r="B9" s="44">
        <v>20531</v>
      </c>
      <c r="C9" s="44">
        <v>20829</v>
      </c>
      <c r="D9" s="44">
        <v>19694</v>
      </c>
      <c r="E9" s="44">
        <v>12965</v>
      </c>
      <c r="F9" s="44">
        <v>14714</v>
      </c>
      <c r="G9" s="44">
        <v>7479</v>
      </c>
      <c r="H9" s="44">
        <v>7157</v>
      </c>
      <c r="I9" s="44">
        <v>21685</v>
      </c>
      <c r="J9" s="44">
        <v>4238</v>
      </c>
      <c r="K9" s="37">
        <f>SUM(B9:J9)</f>
        <v>129292</v>
      </c>
      <c r="L9"/>
      <c r="M9"/>
      <c r="N9"/>
    </row>
    <row r="10" spans="1:14" ht="16.5" customHeight="1">
      <c r="A10" s="22" t="s">
        <v>32</v>
      </c>
      <c r="B10" s="44">
        <v>30</v>
      </c>
      <c r="C10" s="44">
        <v>15</v>
      </c>
      <c r="D10" s="44">
        <v>14</v>
      </c>
      <c r="E10" s="44">
        <v>55</v>
      </c>
      <c r="F10" s="44">
        <v>20</v>
      </c>
      <c r="G10" s="44">
        <v>1</v>
      </c>
      <c r="H10" s="44">
        <v>0</v>
      </c>
      <c r="I10" s="44">
        <v>131</v>
      </c>
      <c r="J10" s="44">
        <v>0</v>
      </c>
      <c r="K10" s="37">
        <f>SUM(B10:J10)</f>
        <v>266</v>
      </c>
      <c r="L10"/>
      <c r="M10"/>
      <c r="N10"/>
    </row>
    <row r="11" spans="1:14" ht="16.5" customHeight="1">
      <c r="A11" s="43" t="s">
        <v>31</v>
      </c>
      <c r="B11" s="42">
        <v>305541</v>
      </c>
      <c r="C11" s="42">
        <v>248960</v>
      </c>
      <c r="D11" s="42">
        <v>315863</v>
      </c>
      <c r="E11" s="42">
        <v>169377</v>
      </c>
      <c r="F11" s="42">
        <v>209243</v>
      </c>
      <c r="G11" s="42">
        <v>213535</v>
      </c>
      <c r="H11" s="42">
        <v>257523</v>
      </c>
      <c r="I11" s="42">
        <v>347919</v>
      </c>
      <c r="J11" s="42">
        <v>110725</v>
      </c>
      <c r="K11" s="37">
        <f>SUM(B11:J11)</f>
        <v>2178686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0.1895</v>
      </c>
      <c r="C14" s="41">
        <v>0.2082</v>
      </c>
      <c r="D14" s="41">
        <v>0.2308</v>
      </c>
      <c r="E14" s="41">
        <v>0.2006</v>
      </c>
      <c r="F14" s="41">
        <v>0.2123</v>
      </c>
      <c r="G14" s="41">
        <v>0.2145</v>
      </c>
      <c r="H14" s="41">
        <v>0.1708</v>
      </c>
      <c r="I14" s="41">
        <v>0.1725</v>
      </c>
      <c r="J14" s="41">
        <v>0.1952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1.165107007539893</v>
      </c>
      <c r="C16" s="38">
        <v>1.214110761639866</v>
      </c>
      <c r="D16" s="38">
        <v>1.093274833510199</v>
      </c>
      <c r="E16" s="38">
        <v>1.417325399148781</v>
      </c>
      <c r="F16" s="38">
        <v>1.087570245065533</v>
      </c>
      <c r="G16" s="38">
        <v>1.202702257965866</v>
      </c>
      <c r="H16" s="38">
        <v>1.137775790342273</v>
      </c>
      <c r="I16" s="38">
        <v>1.128590938153614</v>
      </c>
      <c r="J16" s="38">
        <v>1.121664068811521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1508089.2000000002</v>
      </c>
      <c r="C18" s="35">
        <f aca="true" t="shared" si="2" ref="C18:J18">SUM(C19:C26)</f>
        <v>1431961.27</v>
      </c>
      <c r="D18" s="35">
        <f t="shared" si="2"/>
        <v>1756721.3699999999</v>
      </c>
      <c r="E18" s="35">
        <f t="shared" si="2"/>
        <v>1087377.1500000001</v>
      </c>
      <c r="F18" s="35">
        <f t="shared" si="2"/>
        <v>1085257.12</v>
      </c>
      <c r="G18" s="35">
        <f t="shared" si="2"/>
        <v>1187316.26</v>
      </c>
      <c r="H18" s="35">
        <f t="shared" si="2"/>
        <v>1082126.5500000003</v>
      </c>
      <c r="I18" s="35">
        <f t="shared" si="2"/>
        <v>1526064.6700000002</v>
      </c>
      <c r="J18" s="35">
        <f t="shared" si="2"/>
        <v>523439.4300000001</v>
      </c>
      <c r="K18" s="35">
        <f>SUM(B18:J18)</f>
        <v>11188353.02</v>
      </c>
      <c r="L18"/>
      <c r="M18"/>
      <c r="N18"/>
    </row>
    <row r="19" spans="1:14" ht="16.5" customHeight="1">
      <c r="A19" s="18" t="s">
        <v>71</v>
      </c>
      <c r="B19" s="60">
        <f>ROUND((B13+B14)*B7,2)</f>
        <v>1259797.25</v>
      </c>
      <c r="C19" s="60">
        <f aca="true" t="shared" si="3" ref="C19:J19">ROUND((C13+C14)*C7,2)</f>
        <v>1145075.16</v>
      </c>
      <c r="D19" s="60">
        <f t="shared" si="3"/>
        <v>1578794.44</v>
      </c>
      <c r="E19" s="60">
        <f t="shared" si="3"/>
        <v>746094.93</v>
      </c>
      <c r="F19" s="60">
        <f t="shared" si="3"/>
        <v>969551.64</v>
      </c>
      <c r="G19" s="60">
        <f t="shared" si="3"/>
        <v>966432.29</v>
      </c>
      <c r="H19" s="60">
        <f t="shared" si="3"/>
        <v>921509.89</v>
      </c>
      <c r="I19" s="60">
        <f t="shared" si="3"/>
        <v>1300321.02</v>
      </c>
      <c r="J19" s="60">
        <f t="shared" si="3"/>
        <v>457483.76</v>
      </c>
      <c r="K19" s="30">
        <f>SUM(B19:J19)</f>
        <v>9345060.379999999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208001.35</v>
      </c>
      <c r="C20" s="30">
        <f t="shared" si="4"/>
        <v>245172.91</v>
      </c>
      <c r="D20" s="30">
        <f t="shared" si="4"/>
        <v>147261.79</v>
      </c>
      <c r="E20" s="30">
        <f t="shared" si="4"/>
        <v>311364.36</v>
      </c>
      <c r="F20" s="30">
        <f t="shared" si="4"/>
        <v>84903.87</v>
      </c>
      <c r="G20" s="30">
        <f t="shared" si="4"/>
        <v>195898.01</v>
      </c>
      <c r="H20" s="30">
        <f t="shared" si="4"/>
        <v>126961.75</v>
      </c>
      <c r="I20" s="30">
        <f t="shared" si="4"/>
        <v>167209.5</v>
      </c>
      <c r="J20" s="30">
        <f t="shared" si="4"/>
        <v>55659.34</v>
      </c>
      <c r="K20" s="30">
        <f aca="true" t="shared" si="5" ref="K20:K26">SUM(B20:J20)</f>
        <v>1542432.8800000001</v>
      </c>
      <c r="L20"/>
      <c r="M20"/>
      <c r="N20"/>
    </row>
    <row r="21" spans="1:14" ht="16.5" customHeight="1">
      <c r="A21" s="18" t="s">
        <v>27</v>
      </c>
      <c r="B21" s="30">
        <v>36565.3</v>
      </c>
      <c r="C21" s="30">
        <v>36667.28</v>
      </c>
      <c r="D21" s="30">
        <v>36977.26</v>
      </c>
      <c r="E21" s="30">
        <v>25443.37</v>
      </c>
      <c r="F21" s="30">
        <v>27758.43</v>
      </c>
      <c r="G21" s="30">
        <v>23265.95</v>
      </c>
      <c r="H21" s="30">
        <v>29060.99</v>
      </c>
      <c r="I21" s="30">
        <v>53266.98</v>
      </c>
      <c r="J21" s="30">
        <v>13454.8</v>
      </c>
      <c r="K21" s="30">
        <f t="shared" si="5"/>
        <v>282460.36</v>
      </c>
      <c r="L21"/>
      <c r="M21"/>
      <c r="N21"/>
    </row>
    <row r="22" spans="1:14" ht="16.5" customHeight="1">
      <c r="A22" s="18" t="s">
        <v>26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0</v>
      </c>
      <c r="H22" s="34">
        <v>2951.12</v>
      </c>
      <c r="I22" s="34">
        <v>2951.12</v>
      </c>
      <c r="J22" s="34">
        <v>1475.56</v>
      </c>
      <c r="K22" s="30">
        <f t="shared" si="5"/>
        <v>20657.84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-13266.49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-18680.9</v>
      </c>
      <c r="L23"/>
      <c r="M23"/>
      <c r="N23"/>
    </row>
    <row r="24" spans="1:14" ht="16.5" customHeight="1">
      <c r="A24" s="61" t="s">
        <v>72</v>
      </c>
      <c r="B24" s="30">
        <v>1183.52</v>
      </c>
      <c r="C24" s="30">
        <v>1123.18</v>
      </c>
      <c r="D24" s="30">
        <v>1378.45</v>
      </c>
      <c r="E24" s="30">
        <v>853.99</v>
      </c>
      <c r="F24" s="30">
        <v>851.67</v>
      </c>
      <c r="G24" s="30">
        <v>930.57</v>
      </c>
      <c r="H24" s="30">
        <v>849.35</v>
      </c>
      <c r="I24" s="30">
        <v>1197.45</v>
      </c>
      <c r="J24" s="30">
        <v>410.75</v>
      </c>
      <c r="K24" s="30">
        <f t="shared" si="5"/>
        <v>8778.93</v>
      </c>
      <c r="L24"/>
      <c r="M24"/>
      <c r="N24"/>
    </row>
    <row r="25" spans="1:14" ht="16.5" customHeight="1">
      <c r="A25" s="61" t="s">
        <v>73</v>
      </c>
      <c r="B25" s="30">
        <v>763.28</v>
      </c>
      <c r="C25" s="30">
        <v>713.12</v>
      </c>
      <c r="D25" s="30">
        <v>843.59</v>
      </c>
      <c r="E25" s="30">
        <v>491.63</v>
      </c>
      <c r="F25" s="30">
        <v>514.35</v>
      </c>
      <c r="G25" s="30">
        <v>584.05</v>
      </c>
      <c r="H25" s="30">
        <v>590.22</v>
      </c>
      <c r="I25" s="30">
        <v>853.59</v>
      </c>
      <c r="J25" s="30">
        <v>268.83</v>
      </c>
      <c r="K25" s="30">
        <f t="shared" si="5"/>
        <v>5622.660000000001</v>
      </c>
      <c r="L25"/>
      <c r="M25"/>
      <c r="N25"/>
    </row>
    <row r="26" spans="1:14" ht="16.5" customHeight="1">
      <c r="A26" s="61" t="s">
        <v>74</v>
      </c>
      <c r="B26" s="30">
        <v>302.94</v>
      </c>
      <c r="C26" s="30">
        <v>258.5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265.01</v>
      </c>
      <c r="J26" s="30">
        <v>100.8</v>
      </c>
      <c r="K26" s="30">
        <f t="shared" si="5"/>
        <v>2020.87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24</v>
      </c>
      <c r="B29" s="30">
        <f aca="true" t="shared" si="6" ref="B29:J29">+B30+B35+B47</f>
        <v>-159182.29</v>
      </c>
      <c r="C29" s="30">
        <f t="shared" si="6"/>
        <v>-108488.81999999999</v>
      </c>
      <c r="D29" s="30">
        <f t="shared" si="6"/>
        <v>972074.5099999999</v>
      </c>
      <c r="E29" s="30">
        <f t="shared" si="6"/>
        <v>-143821.46000000002</v>
      </c>
      <c r="F29" s="30">
        <f t="shared" si="6"/>
        <v>-69477.43</v>
      </c>
      <c r="G29" s="30">
        <f t="shared" si="6"/>
        <v>-134844.80000000002</v>
      </c>
      <c r="H29" s="30">
        <f t="shared" si="6"/>
        <v>779518.6699999999</v>
      </c>
      <c r="I29" s="30">
        <f t="shared" si="6"/>
        <v>-135261.93</v>
      </c>
      <c r="J29" s="30">
        <f t="shared" si="6"/>
        <v>-36942.09</v>
      </c>
      <c r="K29" s="30">
        <f aca="true" t="shared" si="7" ref="K29:K37">SUM(B29:J29)</f>
        <v>963574.36</v>
      </c>
      <c r="L29"/>
      <c r="M29"/>
      <c r="N29"/>
    </row>
    <row r="30" spans="1:14" ht="16.5" customHeight="1">
      <c r="A30" s="18" t="s">
        <v>23</v>
      </c>
      <c r="B30" s="30">
        <f aca="true" t="shared" si="8" ref="B30:J30">B31+B32+B33+B34</f>
        <v>-152601.16</v>
      </c>
      <c r="C30" s="30">
        <f t="shared" si="8"/>
        <v>-102243.2</v>
      </c>
      <c r="D30" s="30">
        <f t="shared" si="8"/>
        <v>-113622.91</v>
      </c>
      <c r="E30" s="30">
        <f t="shared" si="8"/>
        <v>-139072.73</v>
      </c>
      <c r="F30" s="30">
        <f t="shared" si="8"/>
        <v>-64741.6</v>
      </c>
      <c r="G30" s="30">
        <f t="shared" si="8"/>
        <v>-129670.23000000001</v>
      </c>
      <c r="H30" s="30">
        <f t="shared" si="8"/>
        <v>-52758.399999999994</v>
      </c>
      <c r="I30" s="30">
        <f t="shared" si="8"/>
        <v>-128603.38</v>
      </c>
      <c r="J30" s="30">
        <f t="shared" si="8"/>
        <v>-28886.25</v>
      </c>
      <c r="K30" s="30">
        <f t="shared" si="7"/>
        <v>-912199.86</v>
      </c>
      <c r="L30"/>
      <c r="M30"/>
      <c r="N30"/>
    </row>
    <row r="31" spans="1:14" s="23" customFormat="1" ht="16.5" customHeight="1">
      <c r="A31" s="29" t="s">
        <v>57</v>
      </c>
      <c r="B31" s="30">
        <f>-ROUND((B9)*$E$3,2)</f>
        <v>-90336.4</v>
      </c>
      <c r="C31" s="30">
        <f aca="true" t="shared" si="9" ref="C31:J31">-ROUND((C9)*$E$3,2)</f>
        <v>-91647.6</v>
      </c>
      <c r="D31" s="30">
        <f t="shared" si="9"/>
        <v>-86653.6</v>
      </c>
      <c r="E31" s="30">
        <f t="shared" si="9"/>
        <v>-57046</v>
      </c>
      <c r="F31" s="30">
        <f t="shared" si="9"/>
        <v>-64741.6</v>
      </c>
      <c r="G31" s="30">
        <f t="shared" si="9"/>
        <v>-32907.6</v>
      </c>
      <c r="H31" s="30">
        <f t="shared" si="9"/>
        <v>-31490.8</v>
      </c>
      <c r="I31" s="30">
        <f t="shared" si="9"/>
        <v>-95414</v>
      </c>
      <c r="J31" s="30">
        <f t="shared" si="9"/>
        <v>-18647.2</v>
      </c>
      <c r="K31" s="30">
        <f t="shared" si="7"/>
        <v>-568884.7999999998</v>
      </c>
      <c r="L31" s="28"/>
      <c r="M31"/>
      <c r="N31"/>
    </row>
    <row r="32" spans="1:14" ht="16.5" customHeight="1">
      <c r="A32" s="25" t="s">
        <v>22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21</v>
      </c>
      <c r="B33" s="30">
        <v>-1139.6</v>
      </c>
      <c r="C33" s="30">
        <v>-554.4</v>
      </c>
      <c r="D33" s="30">
        <v>-646.8</v>
      </c>
      <c r="E33" s="30">
        <v>-875.6</v>
      </c>
      <c r="F33" s="26">
        <v>0</v>
      </c>
      <c r="G33" s="30">
        <v>-492.8</v>
      </c>
      <c r="H33" s="30">
        <v>-49.64</v>
      </c>
      <c r="I33" s="30">
        <v>-77.47</v>
      </c>
      <c r="J33" s="30">
        <v>-23.9</v>
      </c>
      <c r="K33" s="30">
        <f t="shared" si="7"/>
        <v>-3860.21</v>
      </c>
      <c r="L33"/>
      <c r="M33"/>
      <c r="N33"/>
    </row>
    <row r="34" spans="1:14" ht="16.5" customHeight="1">
      <c r="A34" s="25" t="s">
        <v>20</v>
      </c>
      <c r="B34" s="30">
        <v>-61125.16</v>
      </c>
      <c r="C34" s="30">
        <v>-10041.2</v>
      </c>
      <c r="D34" s="30">
        <v>-26322.51</v>
      </c>
      <c r="E34" s="30">
        <v>-81151.13</v>
      </c>
      <c r="F34" s="26">
        <v>0</v>
      </c>
      <c r="G34" s="30">
        <v>-96269.83</v>
      </c>
      <c r="H34" s="30">
        <v>-21217.96</v>
      </c>
      <c r="I34" s="30">
        <v>-33111.91</v>
      </c>
      <c r="J34" s="30">
        <v>-10215.15</v>
      </c>
      <c r="K34" s="30">
        <f t="shared" si="7"/>
        <v>-339454.8500000001</v>
      </c>
      <c r="L34"/>
      <c r="M34"/>
      <c r="N34"/>
    </row>
    <row r="35" spans="1:14" s="23" customFormat="1" ht="16.5" customHeight="1">
      <c r="A35" s="18" t="s">
        <v>19</v>
      </c>
      <c r="B35" s="27">
        <f aca="true" t="shared" si="10" ref="B35:J35">SUM(B36:B45)</f>
        <v>-6581.13</v>
      </c>
      <c r="C35" s="27">
        <f t="shared" si="10"/>
        <v>-6245.62</v>
      </c>
      <c r="D35" s="27">
        <f t="shared" si="10"/>
        <v>1085697.42</v>
      </c>
      <c r="E35" s="27">
        <f t="shared" si="10"/>
        <v>-4748.73</v>
      </c>
      <c r="F35" s="27">
        <f t="shared" si="10"/>
        <v>-4735.83</v>
      </c>
      <c r="G35" s="27">
        <f t="shared" si="10"/>
        <v>-5174.57</v>
      </c>
      <c r="H35" s="27">
        <f t="shared" si="10"/>
        <v>832277.07</v>
      </c>
      <c r="I35" s="27">
        <f t="shared" si="10"/>
        <v>-6658.55</v>
      </c>
      <c r="J35" s="27">
        <f t="shared" si="10"/>
        <v>-8055.84</v>
      </c>
      <c r="K35" s="30">
        <f t="shared" si="7"/>
        <v>1875774.2199999997</v>
      </c>
      <c r="L35"/>
      <c r="M35"/>
      <c r="N35"/>
    </row>
    <row r="36" spans="1:14" ht="16.5" customHeight="1">
      <c r="A36" s="25" t="s">
        <v>18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17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15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11</v>
      </c>
      <c r="B43" s="17">
        <v>0</v>
      </c>
      <c r="C43" s="17">
        <v>0</v>
      </c>
      <c r="D43" s="27">
        <v>2382300</v>
      </c>
      <c r="E43" s="17">
        <v>0</v>
      </c>
      <c r="F43" s="17">
        <v>0</v>
      </c>
      <c r="G43" s="17">
        <v>0</v>
      </c>
      <c r="H43" s="27">
        <v>1687500</v>
      </c>
      <c r="I43" s="17">
        <v>0</v>
      </c>
      <c r="J43" s="17">
        <v>0</v>
      </c>
      <c r="K43" s="27">
        <f>SUM(B43:J43)</f>
        <v>4069800</v>
      </c>
      <c r="L43" s="24"/>
      <c r="M43"/>
      <c r="N43"/>
    </row>
    <row r="44" spans="1:14" s="23" customFormat="1" ht="16.5" customHeight="1">
      <c r="A44" s="25" t="s">
        <v>10</v>
      </c>
      <c r="B44" s="17">
        <v>0</v>
      </c>
      <c r="C44" s="17">
        <v>0</v>
      </c>
      <c r="D44" s="27">
        <v>-1269000</v>
      </c>
      <c r="E44" s="17">
        <v>0</v>
      </c>
      <c r="F44" s="17">
        <v>0</v>
      </c>
      <c r="G44" s="17">
        <v>0</v>
      </c>
      <c r="H44" s="27">
        <v>-850500</v>
      </c>
      <c r="I44" s="17">
        <v>0</v>
      </c>
      <c r="J44" s="17">
        <v>0</v>
      </c>
      <c r="K44" s="27">
        <f>SUM(B44:J44)</f>
        <v>-2119500</v>
      </c>
      <c r="L44" s="24"/>
      <c r="M44"/>
      <c r="N44"/>
    </row>
    <row r="45" spans="1:14" s="23" customFormat="1" ht="16.5" customHeight="1">
      <c r="A45" s="25" t="s">
        <v>68</v>
      </c>
      <c r="B45" s="27">
        <v>-6581.13</v>
      </c>
      <c r="C45" s="27">
        <v>-6245.62</v>
      </c>
      <c r="D45" s="27">
        <v>-7665.08</v>
      </c>
      <c r="E45" s="27">
        <v>-4748.73</v>
      </c>
      <c r="F45" s="27">
        <v>-4735.83</v>
      </c>
      <c r="G45" s="27">
        <v>-5174.57</v>
      </c>
      <c r="H45" s="27">
        <v>-4722.93</v>
      </c>
      <c r="I45" s="27">
        <v>-6658.55</v>
      </c>
      <c r="J45" s="27">
        <v>-2284.04</v>
      </c>
      <c r="K45" s="27">
        <f>SUM(B45:J45)</f>
        <v>-48816.48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1348906.9100000001</v>
      </c>
      <c r="C49" s="27">
        <f>IF(C18+C29+C50&lt;0,0,C18+C29+C50)</f>
        <v>1323472.45</v>
      </c>
      <c r="D49" s="27">
        <f>IF(D18+D29+D50&lt;0,0,D18+D29+D50)</f>
        <v>2728795.88</v>
      </c>
      <c r="E49" s="27">
        <f>IF(E18+E29+E50&lt;0,0,E18+E29+E50)</f>
        <v>943555.6900000002</v>
      </c>
      <c r="F49" s="27">
        <f>IF(F18+F29+F50&lt;0,0,F18+F29+F50)</f>
        <v>1015779.6900000002</v>
      </c>
      <c r="G49" s="27">
        <f>IF(G18+G29+G50&lt;0,0,G18+G29+G50)</f>
        <v>1052471.46</v>
      </c>
      <c r="H49" s="27">
        <f>IF(H18+H29+H50&lt;0,0,H18+H29+H50)</f>
        <v>1861645.2200000002</v>
      </c>
      <c r="I49" s="27">
        <f>IF(I18+I29+I50&lt;0,0,I18+I29+I50)</f>
        <v>1390802.7400000002</v>
      </c>
      <c r="J49" s="27">
        <f>IF(J18+J29+J50&lt;0,0,J18+J29+J50)</f>
        <v>486497.3400000001</v>
      </c>
      <c r="K49" s="20">
        <f>SUM(B49:J49)</f>
        <v>12151927.380000003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1348906.9200000002</v>
      </c>
      <c r="C55" s="10">
        <f t="shared" si="11"/>
        <v>1323472.45</v>
      </c>
      <c r="D55" s="10">
        <f t="shared" si="11"/>
        <v>2728795.87</v>
      </c>
      <c r="E55" s="10">
        <f t="shared" si="11"/>
        <v>943555.69</v>
      </c>
      <c r="F55" s="10">
        <f t="shared" si="11"/>
        <v>1015779.7</v>
      </c>
      <c r="G55" s="10">
        <f t="shared" si="11"/>
        <v>1052471.46</v>
      </c>
      <c r="H55" s="10">
        <f t="shared" si="11"/>
        <v>1861645.22</v>
      </c>
      <c r="I55" s="10">
        <f>SUM(I56:I68)</f>
        <v>1390802.75</v>
      </c>
      <c r="J55" s="10">
        <f t="shared" si="11"/>
        <v>486497.33</v>
      </c>
      <c r="K55" s="5">
        <f>SUM(K56:K68)</f>
        <v>12151927.39</v>
      </c>
      <c r="L55" s="9"/>
    </row>
    <row r="56" spans="1:11" ht="16.5" customHeight="1">
      <c r="A56" s="7" t="s">
        <v>58</v>
      </c>
      <c r="B56" s="8">
        <v>1178674.87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1178674.87</v>
      </c>
    </row>
    <row r="57" spans="1:11" ht="16.5" customHeight="1">
      <c r="A57" s="7" t="s">
        <v>59</v>
      </c>
      <c r="B57" s="8">
        <v>170232.05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170232.05</v>
      </c>
    </row>
    <row r="58" spans="1:11" ht="16.5" customHeight="1">
      <c r="A58" s="7" t="s">
        <v>4</v>
      </c>
      <c r="B58" s="6">
        <v>0</v>
      </c>
      <c r="C58" s="8">
        <v>1323472.45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1323472.45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2728795.87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2728795.87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943555.69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943555.69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1015779.7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1015779.7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1052471.46</v>
      </c>
      <c r="H62" s="6">
        <v>0</v>
      </c>
      <c r="I62" s="6">
        <v>0</v>
      </c>
      <c r="J62" s="6">
        <v>0</v>
      </c>
      <c r="K62" s="5">
        <f t="shared" si="12"/>
        <v>1052471.46</v>
      </c>
    </row>
    <row r="63" spans="1:11" ht="16.5" customHeight="1">
      <c r="A63" s="7" t="s">
        <v>51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1861645.22</v>
      </c>
      <c r="I63" s="6">
        <v>0</v>
      </c>
      <c r="J63" s="6">
        <v>0</v>
      </c>
      <c r="K63" s="5">
        <f t="shared" si="12"/>
        <v>1861645.22</v>
      </c>
    </row>
    <row r="64" spans="1:11" ht="16.5" customHeight="1">
      <c r="A64" s="7" t="s">
        <v>52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499576.35</v>
      </c>
      <c r="J65" s="6">
        <v>0</v>
      </c>
      <c r="K65" s="5">
        <f t="shared" si="12"/>
        <v>499576.35</v>
      </c>
    </row>
    <row r="66" spans="1:11" ht="16.5" customHeight="1">
      <c r="A66" s="7" t="s">
        <v>54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891226.4</v>
      </c>
      <c r="J66" s="6">
        <v>0</v>
      </c>
      <c r="K66" s="5">
        <f t="shared" si="12"/>
        <v>891226.4</v>
      </c>
    </row>
    <row r="67" spans="1:11" ht="16.5" customHeight="1">
      <c r="A67" s="7" t="s">
        <v>55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486497.33</v>
      </c>
      <c r="K67" s="5">
        <f t="shared" si="12"/>
        <v>486497.33</v>
      </c>
    </row>
    <row r="68" spans="1:11" ht="18" customHeight="1">
      <c r="A68" s="4" t="s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2022-03-22T20:31:07Z</dcterms:modified>
  <cp:category/>
  <cp:version/>
  <cp:contentType/>
  <cp:contentStatus/>
</cp:coreProperties>
</file>