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<sst xmlns="http://schemas.openxmlformats.org/spreadsheetml/2006/main" count="83" uniqueCount="80">
  <si>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</si>
  <si>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</si>
  <si>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</si>
  <si>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</si>
  <si>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</si>
  <si>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</si>
  <si>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</si>
  <si>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</si>
  <si>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</si>
  <si>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</si>
  <si>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</si>
  <si>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</si>
  <si>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</si>
  <si>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</si>
  <si>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</si>
  <si>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</si>
  <si>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</si>
  <si>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</si>
  <si>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</si>
  <si>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</si>
  <si>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</si>
  <si>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</si>
  <si>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</si>
  <si>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</si>
  <si>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</si>
  <si>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</si>
  <si>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</si>
  <si>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</si>
  <si>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</si>
  <si>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</si>
  <si>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</si>
  <si>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</si>
  <si>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</si>
  <si>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</si>
  <si>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</si>
  <si>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</si>
  <si>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</si>
  <si>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</si>
  <si>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</si>
  <si>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</si>
  <si>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</si>
  <si>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</si>
  <si>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</si>
  <si>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</si>
  <si>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</si>
  <si>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</si>
  <si>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</si>
  <si>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</si>
  <si>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</si>
  <si>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</si>
  <si>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</si>
  <si>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</si>
  <si>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</si>
  <si>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</si>
  <si>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</si>
  <si>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</si>
  <si>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</si>
  <si>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</si>
  <si>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</si>
  <si>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</si>
  <si>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</si>
  <si>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</si>
  <si>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</si>
  <si>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</si>
  <si>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</si>
  <si>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</si>
  <si>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</si>
  <si>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</si>
  <si>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02/03/22 - VENCIMENTO 09/03/22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</si>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</sst>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321990</v>
      </c>
      <c r="C7" s="9">
        <f t="shared" si="0"/>
        <v>227796</v>
      </c>
      <c r="D7" s="9">
        <f t="shared" si="0"/>
        <v>229194</v>
      </c>
      <c r="E7" s="9">
        <f t="shared" si="0"/>
        <v>51284</v>
      </c>
      <c r="F7" s="9">
        <f t="shared" si="0"/>
        <v>125469</v>
      </c>
      <c r="G7" s="9">
        <f t="shared" si="0"/>
        <v>295822</v>
      </c>
      <c r="H7" s="9">
        <f t="shared" si="0"/>
        <v>36739</v>
      </c>
      <c r="I7" s="9">
        <f t="shared" si="0"/>
        <v>232558</v>
      </c>
      <c r="J7" s="9">
        <f t="shared" si="0"/>
        <v>195384</v>
      </c>
      <c r="K7" s="9">
        <f t="shared" si="0"/>
        <v>290834</v>
      </c>
      <c r="L7" s="9">
        <f t="shared" si="0"/>
        <v>221227</v>
      </c>
      <c r="M7" s="9">
        <f t="shared" si="0"/>
        <v>102654</v>
      </c>
      <c r="N7" s="9">
        <f t="shared" si="0"/>
        <v>66007</v>
      </c>
      <c r="O7" s="9">
        <f t="shared" si="0"/>
        <v>2396958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14488</v>
      </c>
      <c r="C8" s="11">
        <f t="shared" si="1"/>
        <v>14387</v>
      </c>
      <c r="D8" s="11">
        <f t="shared" si="1"/>
        <v>10054</v>
      </c>
      <c r="E8" s="11">
        <f t="shared" si="1"/>
        <v>1933</v>
      </c>
      <c r="F8" s="11">
        <f t="shared" si="1"/>
        <v>5164</v>
      </c>
      <c r="G8" s="11">
        <f t="shared" si="1"/>
        <v>12053</v>
      </c>
      <c r="H8" s="11">
        <f t="shared" si="1"/>
        <v>2008</v>
      </c>
      <c r="I8" s="11">
        <f t="shared" si="1"/>
        <v>14829</v>
      </c>
      <c r="J8" s="11">
        <f t="shared" si="1"/>
        <v>11147</v>
      </c>
      <c r="K8" s="11">
        <f t="shared" si="1"/>
        <v>9428</v>
      </c>
      <c r="L8" s="11">
        <f t="shared" si="1"/>
        <v>7803</v>
      </c>
      <c r="M8" s="11">
        <f t="shared" si="1"/>
        <v>5104</v>
      </c>
      <c r="N8" s="11">
        <f t="shared" si="1"/>
        <v>4021</v>
      </c>
      <c r="O8" s="11">
        <f t="shared" si="1"/>
        <v>112419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14488</v>
      </c>
      <c r="C9" s="11">
        <v>14387</v>
      </c>
      <c r="D9" s="11">
        <v>10054</v>
      </c>
      <c r="E9" s="11">
        <v>1933</v>
      </c>
      <c r="F9" s="11">
        <v>5164</v>
      </c>
      <c r="G9" s="11">
        <v>12053</v>
      </c>
      <c r="H9" s="11">
        <v>2008</v>
      </c>
      <c r="I9" s="11">
        <v>14826</v>
      </c>
      <c r="J9" s="11">
        <v>11147</v>
      </c>
      <c r="K9" s="11">
        <v>9417</v>
      </c>
      <c r="L9" s="11">
        <v>7803</v>
      </c>
      <c r="M9" s="11">
        <v>5096</v>
      </c>
      <c r="N9" s="11">
        <v>4002</v>
      </c>
      <c r="O9" s="11">
        <f>SUM(B9:N9)</f>
        <v>112378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11</v>
      </c>
      <c r="L10" s="13">
        <v>0</v>
      </c>
      <c r="M10" s="13">
        <v>8</v>
      </c>
      <c r="N10" s="13">
        <v>19</v>
      </c>
      <c r="O10" s="11">
        <f>SUM(B10:N10)</f>
        <v>41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307502</v>
      </c>
      <c r="C11" s="13">
        <v>213409</v>
      </c>
      <c r="D11" s="13">
        <v>219140</v>
      </c>
      <c r="E11" s="13">
        <v>49351</v>
      </c>
      <c r="F11" s="13">
        <v>120305</v>
      </c>
      <c r="G11" s="13">
        <v>283769</v>
      </c>
      <c r="H11" s="13">
        <v>34731</v>
      </c>
      <c r="I11" s="13">
        <v>217729</v>
      </c>
      <c r="J11" s="13">
        <v>184237</v>
      </c>
      <c r="K11" s="13">
        <v>281406</v>
      </c>
      <c r="L11" s="13">
        <v>213424</v>
      </c>
      <c r="M11" s="13">
        <v>97550</v>
      </c>
      <c r="N11" s="13">
        <v>61986</v>
      </c>
      <c r="O11" s="11">
        <f>SUM(B11:N11)</f>
        <v>2284539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1.431303856558816</v>
      </c>
      <c r="C16" s="19">
        <v>1.474895643832633</v>
      </c>
      <c r="D16" s="19">
        <v>1.366641246607222</v>
      </c>
      <c r="E16" s="19">
        <v>1.12350222484741</v>
      </c>
      <c r="F16" s="19">
        <v>1.142710215615616</v>
      </c>
      <c r="G16" s="19">
        <v>1.756037402717038</v>
      </c>
      <c r="H16" s="19">
        <v>1.982247852655483</v>
      </c>
      <c r="I16" s="19">
        <v>1.430923140308652</v>
      </c>
      <c r="J16" s="19">
        <v>1.507102356539695</v>
      </c>
      <c r="K16" s="19">
        <v>1.36170444304844</v>
      </c>
      <c r="L16" s="19">
        <v>1.407372190676494</v>
      </c>
      <c r="M16" s="19">
        <v>1.516706940351864</v>
      </c>
      <c r="N16" s="19">
        <v>1.359998360800545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SUM(B19:B27)</f>
        <v>1272241.4200000002</v>
      </c>
      <c r="C18" s="24">
        <f aca="true" t="shared" si="2" ref="C18:O18">SUM(C19:C27)</f>
        <v>936852.29</v>
      </c>
      <c r="D18" s="24">
        <f t="shared" si="2"/>
        <v>753267.9600000001</v>
      </c>
      <c r="E18" s="24">
        <f t="shared" si="2"/>
        <v>243684.50999999995</v>
      </c>
      <c r="F18" s="24">
        <f t="shared" si="2"/>
        <v>416616.75</v>
      </c>
      <c r="G18" s="24">
        <f t="shared" si="2"/>
        <v>1214245.31</v>
      </c>
      <c r="H18" s="24">
        <f t="shared" si="2"/>
        <v>222724.93</v>
      </c>
      <c r="I18" s="24">
        <f t="shared" si="2"/>
        <v>928666.1200000001</v>
      </c>
      <c r="J18" s="24">
        <f t="shared" si="2"/>
        <v>813252.27</v>
      </c>
      <c r="K18" s="24">
        <f t="shared" si="2"/>
        <v>1057878.72</v>
      </c>
      <c r="L18" s="24">
        <f t="shared" si="2"/>
        <v>952500.63</v>
      </c>
      <c r="M18" s="24">
        <f t="shared" si="2"/>
        <v>546193.8099999999</v>
      </c>
      <c r="N18" s="24">
        <f t="shared" si="2"/>
        <v>282863.89999999997</v>
      </c>
      <c r="O18" s="24">
        <f t="shared" si="2"/>
        <v>9640988.620000003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813314.54</v>
      </c>
      <c r="C19" s="30">
        <f t="shared" si="3"/>
        <v>594410.88</v>
      </c>
      <c r="D19" s="30">
        <f t="shared" si="3"/>
        <v>524487.55</v>
      </c>
      <c r="E19" s="30">
        <f t="shared" si="3"/>
        <v>200494.8</v>
      </c>
      <c r="F19" s="30">
        <f t="shared" si="3"/>
        <v>332806.52</v>
      </c>
      <c r="G19" s="30">
        <f t="shared" si="3"/>
        <v>645601.93</v>
      </c>
      <c r="H19" s="30">
        <f t="shared" si="3"/>
        <v>107652.62</v>
      </c>
      <c r="I19" s="30">
        <f t="shared" si="3"/>
        <v>602557.78</v>
      </c>
      <c r="J19" s="30">
        <f t="shared" si="3"/>
        <v>509170.7</v>
      </c>
      <c r="K19" s="30">
        <f t="shared" si="3"/>
        <v>716411.39</v>
      </c>
      <c r="L19" s="30">
        <f t="shared" si="3"/>
        <v>620497.49</v>
      </c>
      <c r="M19" s="30">
        <f t="shared" si="3"/>
        <v>332239.67</v>
      </c>
      <c r="N19" s="30">
        <f t="shared" si="3"/>
        <v>192971.46</v>
      </c>
      <c r="O19" s="30">
        <f>SUM(B19:N19)</f>
        <v>6192617.33</v>
      </c>
    </row>
    <row r="20" spans="1:23" ht="18.75" customHeight="1">
      <c r="A20" s="26" t="s">
        <v>35</v>
      </c>
      <c r="B20" s="30">
        <f>IF(B16&lt;&gt;0,ROUND((B16-1)*B19,2),0)</f>
        <v>350785.7</v>
      </c>
      <c r="C20" s="30">
        <f aca="true" t="shared" si="4" ref="C20:N20">IF(C16&lt;&gt;0,ROUND((C16-1)*C19,2),0)</f>
        <v>282283.14</v>
      </c>
      <c r="D20" s="30">
        <f t="shared" si="4"/>
        <v>192298.77</v>
      </c>
      <c r="E20" s="30">
        <f t="shared" si="4"/>
        <v>24761.55</v>
      </c>
      <c r="F20" s="30">
        <f t="shared" si="4"/>
        <v>47494.89</v>
      </c>
      <c r="G20" s="30">
        <f t="shared" si="4"/>
        <v>488099.21</v>
      </c>
      <c r="H20" s="30">
        <f t="shared" si="4"/>
        <v>105741.55</v>
      </c>
      <c r="I20" s="30">
        <f t="shared" si="4"/>
        <v>259656.09</v>
      </c>
      <c r="J20" s="30">
        <f t="shared" si="4"/>
        <v>258201.66</v>
      </c>
      <c r="K20" s="30">
        <f t="shared" si="4"/>
        <v>259129.18</v>
      </c>
      <c r="L20" s="30">
        <f t="shared" si="4"/>
        <v>252773.42</v>
      </c>
      <c r="M20" s="30">
        <f t="shared" si="4"/>
        <v>171670.54</v>
      </c>
      <c r="N20" s="30">
        <f t="shared" si="4"/>
        <v>69469.41</v>
      </c>
      <c r="O20" s="30">
        <f aca="true" t="shared" si="5" ref="O19:O27">SUM(B20:N20)</f>
        <v>2762365.1100000003</v>
      </c>
      <c r="W20" s="62"/>
    </row>
    <row r="21" spans="1:15" ht="18.75" customHeight="1">
      <c r="A21" s="26" t="s">
        <v>36</v>
      </c>
      <c r="B21" s="30">
        <v>50823.56</v>
      </c>
      <c r="C21" s="30">
        <v>34725.03</v>
      </c>
      <c r="D21" s="30">
        <v>18629.33</v>
      </c>
      <c r="E21" s="30">
        <v>8863.46</v>
      </c>
      <c r="F21" s="30">
        <v>20249.05</v>
      </c>
      <c r="G21" s="30">
        <v>40542.39</v>
      </c>
      <c r="H21" s="30">
        <v>3969.05</v>
      </c>
      <c r="I21" s="30">
        <v>27813.64</v>
      </c>
      <c r="J21" s="30">
        <v>28871.42</v>
      </c>
      <c r="K21" s="30">
        <v>43393.14</v>
      </c>
      <c r="L21" s="30">
        <v>40578</v>
      </c>
      <c r="M21" s="30">
        <v>18081.41</v>
      </c>
      <c r="N21" s="30">
        <v>11025.86</v>
      </c>
      <c r="O21" s="30">
        <f t="shared" si="5"/>
        <v>347565.33999999997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-12205.93</v>
      </c>
      <c r="E23" s="30">
        <v>0</v>
      </c>
      <c r="F23" s="30">
        <v>-10039.07</v>
      </c>
      <c r="G23" s="30">
        <v>0</v>
      </c>
      <c r="H23" s="30">
        <v>-3800.06</v>
      </c>
      <c r="I23" s="30">
        <v>-328.89</v>
      </c>
      <c r="J23" s="30">
        <v>-7713.86</v>
      </c>
      <c r="K23" s="30">
        <v>0</v>
      </c>
      <c r="L23" s="30">
        <v>0</v>
      </c>
      <c r="M23" s="30">
        <v>-3613.55</v>
      </c>
      <c r="N23" s="30">
        <v>0</v>
      </c>
      <c r="O23" s="30">
        <f t="shared" si="5"/>
        <v>-37701.36</v>
      </c>
    </row>
    <row r="24" spans="1:26" ht="18.75" customHeight="1">
      <c r="A24" s="26" t="s">
        <v>71</v>
      </c>
      <c r="B24" s="30">
        <v>1028.04</v>
      </c>
      <c r="C24" s="30">
        <v>772.77</v>
      </c>
      <c r="D24" s="30">
        <v>612.65</v>
      </c>
      <c r="E24" s="30">
        <v>199.57</v>
      </c>
      <c r="F24" s="30">
        <v>331.85</v>
      </c>
      <c r="G24" s="30">
        <v>993.23</v>
      </c>
      <c r="H24" s="30">
        <v>181.01</v>
      </c>
      <c r="I24" s="30">
        <v>751.88</v>
      </c>
      <c r="J24" s="30">
        <v>666.02</v>
      </c>
      <c r="K24" s="30">
        <v>860.95</v>
      </c>
      <c r="L24" s="30">
        <v>775.09</v>
      </c>
      <c r="M24" s="30">
        <v>440.92</v>
      </c>
      <c r="N24" s="30">
        <v>225.12</v>
      </c>
      <c r="O24" s="30">
        <f t="shared" si="5"/>
        <v>7839.1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850.28</v>
      </c>
      <c r="C25" s="30">
        <v>633.11</v>
      </c>
      <c r="D25" s="30">
        <v>555.23</v>
      </c>
      <c r="E25" s="30">
        <v>169.59</v>
      </c>
      <c r="F25" s="30">
        <v>558.76</v>
      </c>
      <c r="G25" s="30">
        <v>752.76</v>
      </c>
      <c r="H25" s="30">
        <v>151.01</v>
      </c>
      <c r="I25" s="30">
        <v>588.91</v>
      </c>
      <c r="J25" s="30">
        <v>573.86</v>
      </c>
      <c r="K25" s="30">
        <v>723.71</v>
      </c>
      <c r="L25" s="30">
        <v>642.4</v>
      </c>
      <c r="M25" s="30">
        <v>363.58</v>
      </c>
      <c r="N25" s="30">
        <v>190.51</v>
      </c>
      <c r="O25" s="30">
        <f t="shared" si="5"/>
        <v>6753.71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70.45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21739.19</v>
      </c>
      <c r="K27" s="30">
        <v>35552.04</v>
      </c>
      <c r="L27" s="30">
        <v>35458.98</v>
      </c>
      <c r="M27" s="30">
        <v>25366.05</v>
      </c>
      <c r="N27" s="30">
        <v>7417.1</v>
      </c>
      <c r="O27" s="30">
        <f t="shared" si="5"/>
        <v>336271.6699999999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-169394.8</v>
      </c>
      <c r="C29" s="30">
        <f>+C30+C32+C45+C46+C49-C50</f>
        <v>-67599.89</v>
      </c>
      <c r="D29" s="30">
        <f t="shared" si="6"/>
        <v>-51274.86</v>
      </c>
      <c r="E29" s="30">
        <f t="shared" si="6"/>
        <v>-9614.960000000001</v>
      </c>
      <c r="F29" s="30">
        <f t="shared" si="6"/>
        <v>-24566.899999999998</v>
      </c>
      <c r="G29" s="30">
        <f t="shared" si="6"/>
        <v>-81177.51</v>
      </c>
      <c r="H29" s="30">
        <f t="shared" si="6"/>
        <v>-20613.79</v>
      </c>
      <c r="I29" s="30">
        <f t="shared" si="6"/>
        <v>-69415.35</v>
      </c>
      <c r="J29" s="30">
        <f t="shared" si="6"/>
        <v>-52750.3</v>
      </c>
      <c r="K29" s="30">
        <f t="shared" si="6"/>
        <v>-46222.25</v>
      </c>
      <c r="L29" s="30">
        <f t="shared" si="6"/>
        <v>-68661.68</v>
      </c>
      <c r="M29" s="30">
        <f t="shared" si="6"/>
        <v>-24861.29</v>
      </c>
      <c r="N29" s="30">
        <f t="shared" si="6"/>
        <v>-18886.27</v>
      </c>
      <c r="O29" s="30">
        <f t="shared" si="6"/>
        <v>-705039.8500000001</v>
      </c>
    </row>
    <row r="30" spans="1:15" ht="18.75" customHeight="1">
      <c r="A30" s="26" t="s">
        <v>40</v>
      </c>
      <c r="B30" s="31">
        <f>+B31</f>
        <v>-63747.2</v>
      </c>
      <c r="C30" s="31">
        <f>+C31</f>
        <v>-63302.8</v>
      </c>
      <c r="D30" s="31">
        <f aca="true" t="shared" si="7" ref="D30:O30">+D31</f>
        <v>-44237.6</v>
      </c>
      <c r="E30" s="31">
        <f t="shared" si="7"/>
        <v>-8505.2</v>
      </c>
      <c r="F30" s="31">
        <f t="shared" si="7"/>
        <v>-22721.6</v>
      </c>
      <c r="G30" s="31">
        <f t="shared" si="7"/>
        <v>-53033.2</v>
      </c>
      <c r="H30" s="31">
        <f t="shared" si="7"/>
        <v>-8835.2</v>
      </c>
      <c r="I30" s="31">
        <f t="shared" si="7"/>
        <v>-65234.4</v>
      </c>
      <c r="J30" s="31">
        <f t="shared" si="7"/>
        <v>-49046.8</v>
      </c>
      <c r="K30" s="31">
        <f t="shared" si="7"/>
        <v>-41434.8</v>
      </c>
      <c r="L30" s="31">
        <f t="shared" si="7"/>
        <v>-34333.2</v>
      </c>
      <c r="M30" s="31">
        <f t="shared" si="7"/>
        <v>-22422.4</v>
      </c>
      <c r="N30" s="31">
        <f t="shared" si="7"/>
        <v>-17608.8</v>
      </c>
      <c r="O30" s="31">
        <f t="shared" si="7"/>
        <v>-494463.20000000007</v>
      </c>
    </row>
    <row r="31" spans="1:26" ht="18.75" customHeight="1">
      <c r="A31" s="27" t="s">
        <v>41</v>
      </c>
      <c r="B31" s="16">
        <f>ROUND((-B9)*$G$3,2)</f>
        <v>-63747.2</v>
      </c>
      <c r="C31" s="16">
        <f aca="true" t="shared" si="8" ref="C31:N31">ROUND((-C9)*$G$3,2)</f>
        <v>-63302.8</v>
      </c>
      <c r="D31" s="16">
        <f t="shared" si="8"/>
        <v>-44237.6</v>
      </c>
      <c r="E31" s="16">
        <f t="shared" si="8"/>
        <v>-8505.2</v>
      </c>
      <c r="F31" s="16">
        <f t="shared" si="8"/>
        <v>-22721.6</v>
      </c>
      <c r="G31" s="16">
        <f t="shared" si="8"/>
        <v>-53033.2</v>
      </c>
      <c r="H31" s="16">
        <f t="shared" si="8"/>
        <v>-8835.2</v>
      </c>
      <c r="I31" s="16">
        <f t="shared" si="8"/>
        <v>-65234.4</v>
      </c>
      <c r="J31" s="16">
        <f t="shared" si="8"/>
        <v>-49046.8</v>
      </c>
      <c r="K31" s="16">
        <f t="shared" si="8"/>
        <v>-41434.8</v>
      </c>
      <c r="L31" s="16">
        <f t="shared" si="8"/>
        <v>-34333.2</v>
      </c>
      <c r="M31" s="16">
        <f t="shared" si="8"/>
        <v>-22422.4</v>
      </c>
      <c r="N31" s="16">
        <f t="shared" si="8"/>
        <v>-17608.8</v>
      </c>
      <c r="O31" s="32">
        <f aca="true" t="shared" si="9" ref="O31:O50">SUM(B31:N31)</f>
        <v>-494463.20000000007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-5716.55</v>
      </c>
      <c r="C32" s="31">
        <f aca="true" t="shared" si="10" ref="C32:O32">SUM(C33:C43)</f>
        <v>-4297.09</v>
      </c>
      <c r="D32" s="31">
        <f t="shared" si="10"/>
        <v>-7037.26</v>
      </c>
      <c r="E32" s="31">
        <f t="shared" si="10"/>
        <v>-1109.76</v>
      </c>
      <c r="F32" s="31">
        <f t="shared" si="10"/>
        <v>-1845.3</v>
      </c>
      <c r="G32" s="31">
        <f t="shared" si="10"/>
        <v>-27067.1</v>
      </c>
      <c r="H32" s="31">
        <f t="shared" si="10"/>
        <v>-11778.589999999998</v>
      </c>
      <c r="I32" s="31">
        <f t="shared" si="10"/>
        <v>-4180.95</v>
      </c>
      <c r="J32" s="31">
        <f t="shared" si="10"/>
        <v>-3703.5</v>
      </c>
      <c r="K32" s="31">
        <f t="shared" si="10"/>
        <v>-4787.45</v>
      </c>
      <c r="L32" s="31">
        <f t="shared" si="10"/>
        <v>-4297.09</v>
      </c>
      <c r="M32" s="31">
        <f t="shared" si="10"/>
        <v>-2438.89</v>
      </c>
      <c r="N32" s="31">
        <f t="shared" si="10"/>
        <v>-1277.47</v>
      </c>
      <c r="O32" s="31">
        <f t="shared" si="10"/>
        <v>-79537.00000000004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-10772.06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-10772.06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635850</v>
      </c>
      <c r="E38" s="33">
        <v>0</v>
      </c>
      <c r="F38" s="33">
        <v>0</v>
      </c>
      <c r="G38" s="33">
        <v>0</v>
      </c>
      <c r="H38" s="33">
        <v>161100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796950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-635850</v>
      </c>
      <c r="E39" s="33">
        <v>0</v>
      </c>
      <c r="F39" s="33">
        <v>0</v>
      </c>
      <c r="G39" s="33">
        <v>0</v>
      </c>
      <c r="H39" s="33">
        <v>-161100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-796950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-5716.55</v>
      </c>
      <c r="C41" s="33">
        <v>-4297.09</v>
      </c>
      <c r="D41" s="33">
        <v>-3406.7</v>
      </c>
      <c r="E41" s="33">
        <v>-1109.76</v>
      </c>
      <c r="F41" s="33">
        <v>-1845.3</v>
      </c>
      <c r="G41" s="33">
        <v>-5522.98</v>
      </c>
      <c r="H41" s="33">
        <v>-1006.53</v>
      </c>
      <c r="I41" s="33">
        <v>-4180.95</v>
      </c>
      <c r="J41" s="33">
        <v>-3703.5</v>
      </c>
      <c r="K41" s="33">
        <v>-4787.45</v>
      </c>
      <c r="L41" s="33">
        <v>-4297.09</v>
      </c>
      <c r="M41" s="33">
        <v>-2438.89</v>
      </c>
      <c r="N41" s="33">
        <v>-1277.47</v>
      </c>
      <c r="O41" s="33">
        <f t="shared" si="9"/>
        <v>-43590.259999999995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-21544.12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4">
        <f>SUM(B42:N42)</f>
        <v>-21544.12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-3630.56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4">
        <f>SUM(B43:N43)</f>
        <v>-3630.56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-1077.21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-1077.21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1102846.62</v>
      </c>
      <c r="C48" s="36">
        <f t="shared" si="11"/>
        <v>869252.4</v>
      </c>
      <c r="D48" s="36">
        <f t="shared" si="11"/>
        <v>701993.1000000001</v>
      </c>
      <c r="E48" s="36">
        <f t="shared" si="11"/>
        <v>234069.54999999996</v>
      </c>
      <c r="F48" s="36">
        <f t="shared" si="11"/>
        <v>392049.85</v>
      </c>
      <c r="G48" s="36">
        <f t="shared" si="11"/>
        <v>1133067.8</v>
      </c>
      <c r="H48" s="36">
        <f t="shared" si="11"/>
        <v>202111.13999999998</v>
      </c>
      <c r="I48" s="36">
        <f t="shared" si="11"/>
        <v>859250.7700000001</v>
      </c>
      <c r="J48" s="36">
        <f t="shared" si="11"/>
        <v>760501.97</v>
      </c>
      <c r="K48" s="36">
        <f t="shared" si="11"/>
        <v>1011656.47</v>
      </c>
      <c r="L48" s="36">
        <f t="shared" si="11"/>
        <v>883838.95</v>
      </c>
      <c r="M48" s="36">
        <f t="shared" si="11"/>
        <v>521332.51999999996</v>
      </c>
      <c r="N48" s="36">
        <f t="shared" si="11"/>
        <v>263977.62999999995</v>
      </c>
      <c r="O48" s="36">
        <f>SUM(B48:N48)</f>
        <v>8935948.770000001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-99931.05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-30031.39</v>
      </c>
      <c r="M49" s="33">
        <v>0</v>
      </c>
      <c r="N49" s="33">
        <v>0</v>
      </c>
      <c r="O49" s="16">
        <f>SUM(B49:N49)</f>
        <v>-129962.44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 s="43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1102846.62</v>
      </c>
      <c r="C54" s="51">
        <f t="shared" si="12"/>
        <v>869252.3999999999</v>
      </c>
      <c r="D54" s="51">
        <f t="shared" si="12"/>
        <v>701993.09</v>
      </c>
      <c r="E54" s="51">
        <f t="shared" si="12"/>
        <v>234069.55</v>
      </c>
      <c r="F54" s="51">
        <f t="shared" si="12"/>
        <v>392049.85</v>
      </c>
      <c r="G54" s="51">
        <f t="shared" si="12"/>
        <v>1155689.13</v>
      </c>
      <c r="H54" s="51">
        <f t="shared" si="12"/>
        <v>179489.81</v>
      </c>
      <c r="I54" s="51">
        <f t="shared" si="12"/>
        <v>859250.77</v>
      </c>
      <c r="J54" s="51">
        <f t="shared" si="12"/>
        <v>760501.98</v>
      </c>
      <c r="K54" s="51">
        <f t="shared" si="12"/>
        <v>1011656.47</v>
      </c>
      <c r="L54" s="51">
        <f t="shared" si="12"/>
        <v>883836.63</v>
      </c>
      <c r="M54" s="51">
        <f t="shared" si="12"/>
        <v>521330.2</v>
      </c>
      <c r="N54" s="51">
        <f t="shared" si="12"/>
        <v>263982.27</v>
      </c>
      <c r="O54" s="36">
        <f t="shared" si="12"/>
        <v>8935948.769999998</v>
      </c>
      <c r="Q54"/>
    </row>
    <row r="55" spans="1:18" ht="18.75" customHeight="1">
      <c r="A55" s="26" t="s">
        <v>56</v>
      </c>
      <c r="B55" s="51">
        <v>901311.78</v>
      </c>
      <c r="C55" s="51">
        <v>618529.07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1519840.85</v>
      </c>
      <c r="P55"/>
      <c r="Q55"/>
      <c r="R55" s="43"/>
    </row>
    <row r="56" spans="1:16" ht="18.75" customHeight="1">
      <c r="A56" s="26" t="s">
        <v>57</v>
      </c>
      <c r="B56" s="51">
        <v>201534.84</v>
      </c>
      <c r="C56" s="51">
        <v>250723.33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452258.17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701993.09</v>
      </c>
      <c r="E57" s="52">
        <v>0</v>
      </c>
      <c r="F57" s="52">
        <v>0</v>
      </c>
      <c r="G57" s="52">
        <v>0</v>
      </c>
      <c r="H57" s="51">
        <v>179489.81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881482.8999999999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234069.55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234069.55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392049.85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392049.85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1155689.13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1155689.13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859250.77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859250.77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760501.98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760501.98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1011656.47</v>
      </c>
      <c r="L63" s="31">
        <v>883836.63</v>
      </c>
      <c r="M63" s="52">
        <v>0</v>
      </c>
      <c r="N63" s="52">
        <v>0</v>
      </c>
      <c r="O63" s="36">
        <f t="shared" si="13"/>
        <v>1895493.1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521330.2</v>
      </c>
      <c r="N64" s="52">
        <v>0</v>
      </c>
      <c r="O64" s="36">
        <f t="shared" si="13"/>
        <v>521330.2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263982.27</v>
      </c>
      <c r="O65" s="55">
        <f t="shared" si="13"/>
        <v>263982.27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2022-03-09T13:45:57Z</dcterms:modified>
  <cp:category/>
  <cp:version/>
  <cp:contentType/>
  <cp:contentStatus/>
</cp:coreProperties>
</file>