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<sst xmlns="http://schemas.openxmlformats.org/spreadsheetml/2006/main" count="83" uniqueCount="80">
  <si>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</si>
  <si>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</si>
  <si>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</si>
  <si>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</si>
  <si>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</si>
  <si>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</si>
  <si>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</si>
  <si>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</si>
  <si>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</si>
  <si>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</si>
  <si>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</si>
  <si>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</si>
  <si>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</si>
  <si>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</si>
  <si>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</si>
  <si>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</si>
  <si>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</si>
  <si>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</si>
  <si>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</si>
  <si>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</si>
  <si>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</si>
  <si>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</si>
  <si>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</si>
  <si>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</si>
  <si>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</si>
  <si>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</si>
  <si>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</si>
  <si>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</si>
  <si>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</si>
  <si>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</si>
  <si>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</si>
  <si>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</si>
  <si>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</si>
  <si>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</si>
  <si>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</si>
  <si>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</si>
  <si>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</si>
  <si>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</si>
  <si>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</si>
  <si>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</si>
  <si>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</si>
  <si>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</si>
  <si>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</si>
  <si>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</si>
  <si>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</si>
  <si>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</si>
  <si>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</si>
  <si>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</si>
  <si>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</si>
  <si>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</si>
  <si>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</si>
  <si>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</si>
  <si>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</si>
  <si>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</si>
  <si>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</si>
  <si>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</si>
  <si>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</si>
  <si>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</si>
  <si>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</si>
  <si>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</si>
  <si>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</si>
  <si>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</si>
  <si>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</si>
  <si>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</si>
  <si>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</si>
  <si>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</si>
  <si>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</si>
  <si>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</si>
  <si>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12/03/22 - VENCIMENTO 18/03/22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</si>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</sst>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6.125" style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264601</v>
      </c>
      <c r="C7" s="9">
        <f t="shared" si="0"/>
        <v>179349</v>
      </c>
      <c r="D7" s="9">
        <f t="shared" si="0"/>
        <v>188305</v>
      </c>
      <c r="E7" s="9">
        <f t="shared" si="0"/>
        <v>44879</v>
      </c>
      <c r="F7" s="9">
        <f t="shared" si="0"/>
        <v>138855</v>
      </c>
      <c r="G7" s="9">
        <f t="shared" si="0"/>
        <v>220785</v>
      </c>
      <c r="H7" s="9">
        <f t="shared" si="0"/>
        <v>26324</v>
      </c>
      <c r="I7" s="9">
        <f t="shared" si="0"/>
        <v>160848</v>
      </c>
      <c r="J7" s="9">
        <f t="shared" si="0"/>
        <v>152676</v>
      </c>
      <c r="K7" s="9">
        <f t="shared" si="0"/>
        <v>231673</v>
      </c>
      <c r="L7" s="9">
        <f t="shared" si="0"/>
        <v>173544</v>
      </c>
      <c r="M7" s="9">
        <f t="shared" si="0"/>
        <v>76303</v>
      </c>
      <c r="N7" s="9">
        <f t="shared" si="0"/>
        <v>47713</v>
      </c>
      <c r="O7" s="9">
        <f t="shared" si="0"/>
        <v>1905855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14321</v>
      </c>
      <c r="C8" s="11">
        <f t="shared" si="1"/>
        <v>14413</v>
      </c>
      <c r="D8" s="11">
        <f t="shared" si="1"/>
        <v>10682</v>
      </c>
      <c r="E8" s="11">
        <f t="shared" si="1"/>
        <v>2175</v>
      </c>
      <c r="F8" s="11">
        <f t="shared" si="1"/>
        <v>7324</v>
      </c>
      <c r="G8" s="11">
        <f t="shared" si="1"/>
        <v>11786</v>
      </c>
      <c r="H8" s="11">
        <f t="shared" si="1"/>
        <v>1888</v>
      </c>
      <c r="I8" s="11">
        <f t="shared" si="1"/>
        <v>12732</v>
      </c>
      <c r="J8" s="11">
        <f t="shared" si="1"/>
        <v>10853</v>
      </c>
      <c r="K8" s="11">
        <f t="shared" si="1"/>
        <v>9706</v>
      </c>
      <c r="L8" s="11">
        <f t="shared" si="1"/>
        <v>7593</v>
      </c>
      <c r="M8" s="11">
        <f t="shared" si="1"/>
        <v>4212</v>
      </c>
      <c r="N8" s="11">
        <f t="shared" si="1"/>
        <v>3670</v>
      </c>
      <c r="O8" s="11">
        <f t="shared" si="1"/>
        <v>111355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14321</v>
      </c>
      <c r="C9" s="11">
        <v>14413</v>
      </c>
      <c r="D9" s="11">
        <v>10682</v>
      </c>
      <c r="E9" s="11">
        <v>2175</v>
      </c>
      <c r="F9" s="11">
        <v>7324</v>
      </c>
      <c r="G9" s="11">
        <v>11786</v>
      </c>
      <c r="H9" s="11">
        <v>1888</v>
      </c>
      <c r="I9" s="11">
        <v>12727</v>
      </c>
      <c r="J9" s="11">
        <v>10853</v>
      </c>
      <c r="K9" s="11">
        <v>9692</v>
      </c>
      <c r="L9" s="11">
        <v>7593</v>
      </c>
      <c r="M9" s="11">
        <v>4209</v>
      </c>
      <c r="N9" s="11">
        <v>3662</v>
      </c>
      <c r="O9" s="11">
        <f>SUM(B9:N9)</f>
        <v>111325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14</v>
      </c>
      <c r="L10" s="13">
        <v>0</v>
      </c>
      <c r="M10" s="13">
        <v>3</v>
      </c>
      <c r="N10" s="13">
        <v>8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250280</v>
      </c>
      <c r="C11" s="13">
        <v>164936</v>
      </c>
      <c r="D11" s="13">
        <v>177623</v>
      </c>
      <c r="E11" s="13">
        <v>42704</v>
      </c>
      <c r="F11" s="13">
        <v>131531</v>
      </c>
      <c r="G11" s="13">
        <v>208999</v>
      </c>
      <c r="H11" s="13">
        <v>24436</v>
      </c>
      <c r="I11" s="13">
        <v>148116</v>
      </c>
      <c r="J11" s="13">
        <v>141823</v>
      </c>
      <c r="K11" s="13">
        <v>221967</v>
      </c>
      <c r="L11" s="13">
        <v>165951</v>
      </c>
      <c r="M11" s="13">
        <v>72091</v>
      </c>
      <c r="N11" s="13">
        <v>44043</v>
      </c>
      <c r="O11" s="11">
        <f>SUM(B11:N11)</f>
        <v>1794500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1.232123084602549</v>
      </c>
      <c r="C16" s="19">
        <v>1.273214698741817</v>
      </c>
      <c r="D16" s="19">
        <v>1.280465075957019</v>
      </c>
      <c r="E16" s="19">
        <v>0.916984851047735</v>
      </c>
      <c r="F16" s="19">
        <v>1.389765146913489</v>
      </c>
      <c r="G16" s="19">
        <v>1.477297651400731</v>
      </c>
      <c r="H16" s="19">
        <v>1.799242313564058</v>
      </c>
      <c r="I16" s="19">
        <v>1.25371443743352</v>
      </c>
      <c r="J16" s="19">
        <v>1.290221741577427</v>
      </c>
      <c r="K16" s="19">
        <v>1.185155428697461</v>
      </c>
      <c r="L16" s="19">
        <v>1.278870626256215</v>
      </c>
      <c r="M16" s="19">
        <v>1.266612767527675</v>
      </c>
      <c r="N16" s="19">
        <v>1.140270467329844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SUM(B19:B27)</f>
        <v>913408.71</v>
      </c>
      <c r="C18" s="24">
        <f aca="true" t="shared" si="2" ref="C18:O18">SUM(C19:C27)</f>
        <v>646529.87</v>
      </c>
      <c r="D18" s="24">
        <f t="shared" si="2"/>
        <v>585648.43</v>
      </c>
      <c r="E18" s="24">
        <f t="shared" si="2"/>
        <v>176861.90999999997</v>
      </c>
      <c r="F18" s="24">
        <f t="shared" si="2"/>
        <v>543745.7400000001</v>
      </c>
      <c r="G18" s="24">
        <f t="shared" si="2"/>
        <v>777473.21</v>
      </c>
      <c r="H18" s="24">
        <f t="shared" si="2"/>
        <v>147136.85</v>
      </c>
      <c r="I18" s="24">
        <f t="shared" si="2"/>
        <v>583442.6100000001</v>
      </c>
      <c r="J18" s="24">
        <f t="shared" si="2"/>
        <v>550654.0299999999</v>
      </c>
      <c r="K18" s="24">
        <f t="shared" si="2"/>
        <v>741683.8600000001</v>
      </c>
      <c r="L18" s="24">
        <f t="shared" si="2"/>
        <v>687308.92</v>
      </c>
      <c r="M18" s="24">
        <f t="shared" si="2"/>
        <v>350238.67</v>
      </c>
      <c r="N18" s="24">
        <f t="shared" si="2"/>
        <v>175071.67</v>
      </c>
      <c r="O18" s="24">
        <f t="shared" si="2"/>
        <v>6879204.480000001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668355.67</v>
      </c>
      <c r="C19" s="30">
        <f t="shared" si="3"/>
        <v>467993.28</v>
      </c>
      <c r="D19" s="30">
        <f t="shared" si="3"/>
        <v>430917.16</v>
      </c>
      <c r="E19" s="30">
        <f t="shared" si="3"/>
        <v>175454.45</v>
      </c>
      <c r="F19" s="30">
        <f t="shared" si="3"/>
        <v>368312.89</v>
      </c>
      <c r="G19" s="30">
        <f t="shared" si="3"/>
        <v>481841.18</v>
      </c>
      <c r="H19" s="30">
        <f t="shared" si="3"/>
        <v>77134.58</v>
      </c>
      <c r="I19" s="30">
        <f t="shared" si="3"/>
        <v>416757.17</v>
      </c>
      <c r="J19" s="30">
        <f t="shared" si="3"/>
        <v>397873.66</v>
      </c>
      <c r="K19" s="30">
        <f t="shared" si="3"/>
        <v>570680.1</v>
      </c>
      <c r="L19" s="30">
        <f t="shared" si="3"/>
        <v>486756.21</v>
      </c>
      <c r="M19" s="30">
        <f t="shared" si="3"/>
        <v>246954.66</v>
      </c>
      <c r="N19" s="30">
        <f t="shared" si="3"/>
        <v>139488.96</v>
      </c>
      <c r="O19" s="30">
        <f>SUM(B19:N19)</f>
        <v>4928519.970000001</v>
      </c>
    </row>
    <row r="20" spans="1:23" ht="18.75" customHeight="1">
      <c r="A20" s="26" t="s">
        <v>35</v>
      </c>
      <c r="B20" s="30">
        <f>IF(B16&lt;&gt;0,ROUND((B16-1)*B19,2),0)</f>
        <v>155140.78</v>
      </c>
      <c r="C20" s="30">
        <f aca="true" t="shared" si="4" ref="C20:N20">IF(C16&lt;&gt;0,ROUND((C16-1)*C19,2),0)</f>
        <v>127862.64</v>
      </c>
      <c r="D20" s="30">
        <f t="shared" si="4"/>
        <v>120857.21</v>
      </c>
      <c r="E20" s="30">
        <f t="shared" si="4"/>
        <v>-14565.38</v>
      </c>
      <c r="F20" s="30">
        <f t="shared" si="4"/>
        <v>143555.53</v>
      </c>
      <c r="G20" s="30">
        <f t="shared" si="4"/>
        <v>229981.66</v>
      </c>
      <c r="H20" s="30">
        <f t="shared" si="4"/>
        <v>61649.22</v>
      </c>
      <c r="I20" s="30">
        <f t="shared" si="4"/>
        <v>105737.31</v>
      </c>
      <c r="J20" s="30">
        <f t="shared" si="4"/>
        <v>115471.59</v>
      </c>
      <c r="K20" s="30">
        <f t="shared" si="4"/>
        <v>105664.52</v>
      </c>
      <c r="L20" s="30">
        <f t="shared" si="4"/>
        <v>135742.01</v>
      </c>
      <c r="M20" s="30">
        <f t="shared" si="4"/>
        <v>65841.27</v>
      </c>
      <c r="N20" s="30">
        <f t="shared" si="4"/>
        <v>19566.18</v>
      </c>
      <c r="O20" s="30">
        <f aca="true" t="shared" si="5" ref="O20:O27">SUM(B20:N20)</f>
        <v>1372504.5399999998</v>
      </c>
      <c r="W20" s="62"/>
    </row>
    <row r="21" spans="1:15" ht="18.75" customHeight="1">
      <c r="A21" s="26" t="s">
        <v>36</v>
      </c>
      <c r="B21" s="30">
        <v>32448.38</v>
      </c>
      <c r="C21" s="30">
        <v>25159.49</v>
      </c>
      <c r="D21" s="30">
        <v>15873.23</v>
      </c>
      <c r="E21" s="30">
        <v>6377.97</v>
      </c>
      <c r="F21" s="30">
        <v>15432.81</v>
      </c>
      <c r="G21" s="30">
        <v>25632.35</v>
      </c>
      <c r="H21" s="30">
        <v>2982.06</v>
      </c>
      <c r="I21" s="30">
        <v>22314.16</v>
      </c>
      <c r="J21" s="30">
        <v>20244.59</v>
      </c>
      <c r="K21" s="30">
        <v>26292.12</v>
      </c>
      <c r="L21" s="30">
        <v>26045.27</v>
      </c>
      <c r="M21" s="30">
        <v>13238.23</v>
      </c>
      <c r="N21" s="30">
        <v>6617.04</v>
      </c>
      <c r="O21" s="30">
        <f t="shared" si="5"/>
        <v>238657.7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71</v>
      </c>
      <c r="B24" s="30">
        <v>1174.24</v>
      </c>
      <c r="C24" s="30">
        <v>853.99</v>
      </c>
      <c r="D24" s="30">
        <v>761.17</v>
      </c>
      <c r="E24" s="30">
        <v>229.74</v>
      </c>
      <c r="F24" s="30">
        <v>710.11</v>
      </c>
      <c r="G24" s="30">
        <v>1009.47</v>
      </c>
      <c r="H24" s="30">
        <v>190.29</v>
      </c>
      <c r="I24" s="30">
        <v>747.24</v>
      </c>
      <c r="J24" s="30">
        <v>721.72</v>
      </c>
      <c r="K24" s="30">
        <v>963.06</v>
      </c>
      <c r="L24" s="30">
        <v>888.8</v>
      </c>
      <c r="M24" s="30">
        <v>443.24</v>
      </c>
      <c r="N24" s="30">
        <v>227.44</v>
      </c>
      <c r="O24" s="30">
        <f t="shared" si="5"/>
        <v>8920.51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850.34</v>
      </c>
      <c r="C25" s="30">
        <v>633.11</v>
      </c>
      <c r="D25" s="30">
        <v>555.23</v>
      </c>
      <c r="E25" s="30">
        <v>169.59</v>
      </c>
      <c r="F25" s="30">
        <v>558.72</v>
      </c>
      <c r="G25" s="30">
        <v>752.76</v>
      </c>
      <c r="H25" s="30">
        <v>151.01</v>
      </c>
      <c r="I25" s="30">
        <v>588.91</v>
      </c>
      <c r="J25" s="30">
        <v>573.86</v>
      </c>
      <c r="K25" s="30">
        <v>723.71</v>
      </c>
      <c r="L25" s="30">
        <v>642.4</v>
      </c>
      <c r="M25" s="30">
        <v>363.58</v>
      </c>
      <c r="N25" s="30">
        <v>190.51</v>
      </c>
      <c r="O25" s="30">
        <f t="shared" si="5"/>
        <v>6753.73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35552.04</v>
      </c>
      <c r="L27" s="30">
        <v>35458.98</v>
      </c>
      <c r="M27" s="30">
        <v>25366.05</v>
      </c>
      <c r="N27" s="30">
        <v>7417.1</v>
      </c>
      <c r="O27" s="30">
        <f t="shared" si="5"/>
        <v>336271.6699999999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-69541.91</v>
      </c>
      <c r="C29" s="30">
        <f t="shared" si="6"/>
        <v>-68165.93</v>
      </c>
      <c r="D29" s="30">
        <f t="shared" si="6"/>
        <v>-119140.28</v>
      </c>
      <c r="E29" s="30">
        <f t="shared" si="6"/>
        <v>-10847.51</v>
      </c>
      <c r="F29" s="30">
        <f t="shared" si="6"/>
        <v>-36174.28</v>
      </c>
      <c r="G29" s="30">
        <f t="shared" si="6"/>
        <v>-57471.71</v>
      </c>
      <c r="H29" s="30">
        <f t="shared" si="6"/>
        <v>-31042.58</v>
      </c>
      <c r="I29" s="30">
        <f t="shared" si="6"/>
        <v>-60153.94</v>
      </c>
      <c r="J29" s="30">
        <f t="shared" si="6"/>
        <v>-51766.399999999994</v>
      </c>
      <c r="K29" s="30">
        <f t="shared" si="6"/>
        <v>-48000.03</v>
      </c>
      <c r="L29" s="30">
        <f t="shared" si="6"/>
        <v>-38351.5</v>
      </c>
      <c r="M29" s="30">
        <f t="shared" si="6"/>
        <v>-20984.3</v>
      </c>
      <c r="N29" s="30">
        <f t="shared" si="6"/>
        <v>-17377.39</v>
      </c>
      <c r="O29" s="30">
        <f t="shared" si="6"/>
        <v>-629017.76</v>
      </c>
    </row>
    <row r="30" spans="1:15" ht="18.75" customHeight="1">
      <c r="A30" s="26" t="s">
        <v>40</v>
      </c>
      <c r="B30" s="31">
        <f>+B31</f>
        <v>-63012.4</v>
      </c>
      <c r="C30" s="31">
        <f>+C31</f>
        <v>-63417.2</v>
      </c>
      <c r="D30" s="31">
        <f aca="true" t="shared" si="7" ref="D30:O30">+D31</f>
        <v>-47000.8</v>
      </c>
      <c r="E30" s="31">
        <f t="shared" si="7"/>
        <v>-9570</v>
      </c>
      <c r="F30" s="31">
        <f t="shared" si="7"/>
        <v>-32225.6</v>
      </c>
      <c r="G30" s="31">
        <f t="shared" si="7"/>
        <v>-51858.4</v>
      </c>
      <c r="H30" s="31">
        <f t="shared" si="7"/>
        <v>-8307.2</v>
      </c>
      <c r="I30" s="31">
        <f t="shared" si="7"/>
        <v>-55998.8</v>
      </c>
      <c r="J30" s="31">
        <f t="shared" si="7"/>
        <v>-47753.2</v>
      </c>
      <c r="K30" s="31">
        <f t="shared" si="7"/>
        <v>-42644.8</v>
      </c>
      <c r="L30" s="31">
        <f t="shared" si="7"/>
        <v>-33409.2</v>
      </c>
      <c r="M30" s="31">
        <f t="shared" si="7"/>
        <v>-18519.6</v>
      </c>
      <c r="N30" s="31">
        <f t="shared" si="7"/>
        <v>-16112.8</v>
      </c>
      <c r="O30" s="31">
        <f t="shared" si="7"/>
        <v>-489830</v>
      </c>
    </row>
    <row r="31" spans="1:26" ht="18.75" customHeight="1">
      <c r="A31" s="27" t="s">
        <v>41</v>
      </c>
      <c r="B31" s="16">
        <f>ROUND((-B9)*$G$3,2)</f>
        <v>-63012.4</v>
      </c>
      <c r="C31" s="16">
        <f aca="true" t="shared" si="8" ref="C31:N31">ROUND((-C9)*$G$3,2)</f>
        <v>-63417.2</v>
      </c>
      <c r="D31" s="16">
        <f t="shared" si="8"/>
        <v>-47000.8</v>
      </c>
      <c r="E31" s="16">
        <f t="shared" si="8"/>
        <v>-9570</v>
      </c>
      <c r="F31" s="16">
        <f t="shared" si="8"/>
        <v>-32225.6</v>
      </c>
      <c r="G31" s="16">
        <f t="shared" si="8"/>
        <v>-51858.4</v>
      </c>
      <c r="H31" s="16">
        <f t="shared" si="8"/>
        <v>-8307.2</v>
      </c>
      <c r="I31" s="16">
        <f t="shared" si="8"/>
        <v>-55998.8</v>
      </c>
      <c r="J31" s="16">
        <f t="shared" si="8"/>
        <v>-47753.2</v>
      </c>
      <c r="K31" s="16">
        <f t="shared" si="8"/>
        <v>-42644.8</v>
      </c>
      <c r="L31" s="16">
        <f t="shared" si="8"/>
        <v>-33409.2</v>
      </c>
      <c r="M31" s="16">
        <f t="shared" si="8"/>
        <v>-18519.6</v>
      </c>
      <c r="N31" s="16">
        <f t="shared" si="8"/>
        <v>-16112.8</v>
      </c>
      <c r="O31" s="32">
        <f aca="true" t="shared" si="9" ref="O31:O50">SUM(B31:N31)</f>
        <v>-489830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-6529.51</v>
      </c>
      <c r="C32" s="31">
        <f aca="true" t="shared" si="10" ref="C32:O32">SUM(C33:C43)</f>
        <v>-4748.73</v>
      </c>
      <c r="D32" s="31">
        <f t="shared" si="10"/>
        <v>-7025.03</v>
      </c>
      <c r="E32" s="31">
        <f t="shared" si="10"/>
        <v>-1277.51</v>
      </c>
      <c r="F32" s="31">
        <f t="shared" si="10"/>
        <v>-3948.68</v>
      </c>
      <c r="G32" s="31">
        <f t="shared" si="10"/>
        <v>-5613.31</v>
      </c>
      <c r="H32" s="31">
        <f t="shared" si="10"/>
        <v>-22036.11</v>
      </c>
      <c r="I32" s="31">
        <f t="shared" si="10"/>
        <v>-4155.14</v>
      </c>
      <c r="J32" s="31">
        <f t="shared" si="10"/>
        <v>-4013.2</v>
      </c>
      <c r="K32" s="31">
        <f t="shared" si="10"/>
        <v>-5355.23</v>
      </c>
      <c r="L32" s="31">
        <f t="shared" si="10"/>
        <v>-4942.3</v>
      </c>
      <c r="M32" s="31">
        <f t="shared" si="10"/>
        <v>-2464.7</v>
      </c>
      <c r="N32" s="31">
        <f t="shared" si="10"/>
        <v>-1264.59</v>
      </c>
      <c r="O32" s="31">
        <f t="shared" si="10"/>
        <v>-73374.04000000001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-6992.66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-6992.66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-6529.51</v>
      </c>
      <c r="C41" s="33">
        <v>-4748.73</v>
      </c>
      <c r="D41" s="33">
        <v>-4232.57</v>
      </c>
      <c r="E41" s="33">
        <v>-1277.51</v>
      </c>
      <c r="F41" s="33">
        <v>-3948.68</v>
      </c>
      <c r="G41" s="33">
        <v>-5613.31</v>
      </c>
      <c r="H41" s="33">
        <v>-1058.14</v>
      </c>
      <c r="I41" s="33">
        <v>-4155.14</v>
      </c>
      <c r="J41" s="33">
        <v>-4013.2</v>
      </c>
      <c r="K41" s="33">
        <v>-5355.23</v>
      </c>
      <c r="L41" s="33">
        <v>-4942.3</v>
      </c>
      <c r="M41" s="33">
        <v>-2464.7</v>
      </c>
      <c r="N41" s="33">
        <v>-1264.59</v>
      </c>
      <c r="O41" s="33">
        <f t="shared" si="9"/>
        <v>-49603.61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-13985.31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-13985.31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-2792.46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-2792.46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-699.27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-699.27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843866.7999999999</v>
      </c>
      <c r="C48" s="36">
        <f t="shared" si="11"/>
        <v>578363.94</v>
      </c>
      <c r="D48" s="36">
        <f t="shared" si="11"/>
        <v>466508.15</v>
      </c>
      <c r="E48" s="36">
        <f t="shared" si="11"/>
        <v>166014.39999999997</v>
      </c>
      <c r="F48" s="36">
        <f t="shared" si="11"/>
        <v>507571.4600000001</v>
      </c>
      <c r="G48" s="36">
        <f t="shared" si="11"/>
        <v>720001.5</v>
      </c>
      <c r="H48" s="36">
        <f t="shared" si="11"/>
        <v>116094.27</v>
      </c>
      <c r="I48" s="36">
        <f t="shared" si="11"/>
        <v>523288.6700000001</v>
      </c>
      <c r="J48" s="36">
        <f t="shared" si="11"/>
        <v>498887.6299999999</v>
      </c>
      <c r="K48" s="36">
        <f t="shared" si="11"/>
        <v>693683.8300000001</v>
      </c>
      <c r="L48" s="36">
        <f t="shared" si="11"/>
        <v>648957.42</v>
      </c>
      <c r="M48" s="36">
        <f t="shared" si="11"/>
        <v>329254.37</v>
      </c>
      <c r="N48" s="36">
        <f t="shared" si="11"/>
        <v>157694.28000000003</v>
      </c>
      <c r="O48" s="36">
        <f>SUM(B48:N48)</f>
        <v>6250186.72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-65114.45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-65114.45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843866.79</v>
      </c>
      <c r="C54" s="51">
        <f t="shared" si="12"/>
        <v>578363.9400000001</v>
      </c>
      <c r="D54" s="51">
        <f t="shared" si="12"/>
        <v>466508.16</v>
      </c>
      <c r="E54" s="51">
        <f t="shared" si="12"/>
        <v>166014.41</v>
      </c>
      <c r="F54" s="51">
        <f t="shared" si="12"/>
        <v>507571.46</v>
      </c>
      <c r="G54" s="51">
        <f t="shared" si="12"/>
        <v>720001.51</v>
      </c>
      <c r="H54" s="51">
        <f t="shared" si="12"/>
        <v>116094.28</v>
      </c>
      <c r="I54" s="51">
        <f t="shared" si="12"/>
        <v>523288.67</v>
      </c>
      <c r="J54" s="51">
        <f t="shared" si="12"/>
        <v>498887.62</v>
      </c>
      <c r="K54" s="51">
        <f t="shared" si="12"/>
        <v>693683.83</v>
      </c>
      <c r="L54" s="51">
        <f t="shared" si="12"/>
        <v>648957.42</v>
      </c>
      <c r="M54" s="51">
        <f t="shared" si="12"/>
        <v>329254.37</v>
      </c>
      <c r="N54" s="51">
        <f t="shared" si="12"/>
        <v>157694.28</v>
      </c>
      <c r="O54" s="36">
        <f t="shared" si="12"/>
        <v>6250186.74</v>
      </c>
      <c r="Q54"/>
    </row>
    <row r="55" spans="1:18" ht="18.75" customHeight="1">
      <c r="A55" s="26" t="s">
        <v>56</v>
      </c>
      <c r="B55" s="51">
        <v>692004.29</v>
      </c>
      <c r="C55" s="51">
        <v>413598.15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1105602.44</v>
      </c>
      <c r="P55"/>
      <c r="Q55"/>
      <c r="R55" s="43"/>
    </row>
    <row r="56" spans="1:16" ht="18.75" customHeight="1">
      <c r="A56" s="26" t="s">
        <v>57</v>
      </c>
      <c r="B56" s="51">
        <v>151862.5</v>
      </c>
      <c r="C56" s="51">
        <v>164765.79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316628.29000000004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466508.16</v>
      </c>
      <c r="E57" s="52">
        <v>0</v>
      </c>
      <c r="F57" s="52">
        <v>0</v>
      </c>
      <c r="G57" s="52">
        <v>0</v>
      </c>
      <c r="H57" s="51">
        <v>116094.28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582602.44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166014.41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166014.41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507571.46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507571.46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720001.51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720001.51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523288.67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523288.67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498887.62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498887.62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693683.83</v>
      </c>
      <c r="L63" s="31">
        <v>648957.42</v>
      </c>
      <c r="M63" s="52">
        <v>0</v>
      </c>
      <c r="N63" s="52">
        <v>0</v>
      </c>
      <c r="O63" s="36">
        <f t="shared" si="13"/>
        <v>1342641.25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329254.37</v>
      </c>
      <c r="N64" s="52">
        <v>0</v>
      </c>
      <c r="O64" s="36">
        <f t="shared" si="13"/>
        <v>329254.37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157694.28</v>
      </c>
      <c r="O65" s="55">
        <f t="shared" si="13"/>
        <v>157694.28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2022-03-18T19:42:40Z</dcterms:modified>
  <cp:category/>
  <cp:version/>
  <cp:contentType/>
  <cp:contentStatus/>
</cp:coreProperties>
</file>