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<sst xmlns="http://schemas.openxmlformats.org/spreadsheetml/2006/main" count="83" uniqueCount="80">
  <si>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</si>
  <si>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</si>
  <si>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</si>
  <si>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</si>
  <si>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</si>
  <si>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</si>
  <si>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</si>
  <si>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</si>
  <si>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</si>
  <si>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</si>
  <si>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</si>
  <si>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</si>
  <si>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</si>
  <si>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</si>
  <si>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</si>
  <si>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</si>
  <si>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</si>
  <si>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</si>
  <si>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</si>
  <si>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</si>
  <si>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</si>
  <si>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</si>
  <si>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</si>
  <si>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</si>
  <si>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</si>
  <si>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</si>
  <si>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</si>
  <si>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</si>
  <si>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</si>
  <si>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</si>
  <si>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</si>
  <si>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</si>
  <si>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</si>
  <si>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</si>
  <si>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</si>
  <si>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</si>
  <si>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</si>
  <si>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</si>
  <si>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</si>
  <si>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</si>
  <si>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</si>
  <si>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</si>
  <si>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</si>
  <si>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</si>
  <si>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</si>
  <si>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</si>
  <si>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</si>
  <si>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</si>
  <si>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</si>
  <si>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</si>
  <si>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</si>
  <si>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</si>
  <si>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</si>
  <si>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</si>
  <si>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</si>
  <si>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</si>
  <si>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</si>
  <si>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</si>
  <si>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</si>
  <si>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</si>
  <si>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</si>
  <si>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</si>
  <si>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</si>
  <si>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</si>
  <si>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</si>
  <si>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</si>
  <si>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</si>
  <si>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</si>
  <si>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14/03/22 - VENCIMENTO 21/03/22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</si>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</sst>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373665</v>
      </c>
      <c r="C7" s="9">
        <f t="shared" si="0"/>
        <v>266847</v>
      </c>
      <c r="D7" s="9">
        <f t="shared" si="0"/>
        <v>248453</v>
      </c>
      <c r="E7" s="9">
        <f t="shared" si="0"/>
        <v>62965</v>
      </c>
      <c r="F7" s="9">
        <f t="shared" si="0"/>
        <v>190142</v>
      </c>
      <c r="G7" s="9">
        <f t="shared" si="0"/>
        <v>337214</v>
      </c>
      <c r="H7" s="9">
        <f t="shared" si="0"/>
        <v>41948</v>
      </c>
      <c r="I7" s="9">
        <f t="shared" si="0"/>
        <v>241915</v>
      </c>
      <c r="J7" s="9">
        <f t="shared" si="0"/>
        <v>218776</v>
      </c>
      <c r="K7" s="9">
        <f t="shared" si="0"/>
        <v>335271</v>
      </c>
      <c r="L7" s="9">
        <f t="shared" si="0"/>
        <v>237264</v>
      </c>
      <c r="M7" s="9">
        <f t="shared" si="0"/>
        <v>121355</v>
      </c>
      <c r="N7" s="9">
        <f t="shared" si="0"/>
        <v>78362</v>
      </c>
      <c r="O7" s="9">
        <f t="shared" si="0"/>
        <v>2754177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15652</v>
      </c>
      <c r="C8" s="11">
        <f t="shared" si="1"/>
        <v>16620</v>
      </c>
      <c r="D8" s="11">
        <f t="shared" si="1"/>
        <v>10994</v>
      </c>
      <c r="E8" s="11">
        <f t="shared" si="1"/>
        <v>2454</v>
      </c>
      <c r="F8" s="11">
        <f t="shared" si="1"/>
        <v>7973</v>
      </c>
      <c r="G8" s="11">
        <f t="shared" si="1"/>
        <v>13428</v>
      </c>
      <c r="H8" s="11">
        <f t="shared" si="1"/>
        <v>2307</v>
      </c>
      <c r="I8" s="11">
        <f t="shared" si="1"/>
        <v>15176</v>
      </c>
      <c r="J8" s="11">
        <f t="shared" si="1"/>
        <v>12720</v>
      </c>
      <c r="K8" s="11">
        <f t="shared" si="1"/>
        <v>10337</v>
      </c>
      <c r="L8" s="11">
        <f t="shared" si="1"/>
        <v>7955</v>
      </c>
      <c r="M8" s="11">
        <f t="shared" si="1"/>
        <v>5657</v>
      </c>
      <c r="N8" s="11">
        <f t="shared" si="1"/>
        <v>4783</v>
      </c>
      <c r="O8" s="11">
        <f t="shared" si="1"/>
        <v>126056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15652</v>
      </c>
      <c r="C9" s="11">
        <v>16620</v>
      </c>
      <c r="D9" s="11">
        <v>10994</v>
      </c>
      <c r="E9" s="11">
        <v>2454</v>
      </c>
      <c r="F9" s="11">
        <v>7973</v>
      </c>
      <c r="G9" s="11">
        <v>13428</v>
      </c>
      <c r="H9" s="11">
        <v>2307</v>
      </c>
      <c r="I9" s="11">
        <v>15176</v>
      </c>
      <c r="J9" s="11">
        <v>12720</v>
      </c>
      <c r="K9" s="11">
        <v>10326</v>
      </c>
      <c r="L9" s="11">
        <v>7955</v>
      </c>
      <c r="M9" s="11">
        <v>5653</v>
      </c>
      <c r="N9" s="11">
        <v>4767</v>
      </c>
      <c r="O9" s="11">
        <f>SUM(B9:N9)</f>
        <v>126025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11</v>
      </c>
      <c r="L10" s="13">
        <v>0</v>
      </c>
      <c r="M10" s="13">
        <v>4</v>
      </c>
      <c r="N10" s="13">
        <v>16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358013</v>
      </c>
      <c r="C11" s="13">
        <v>250227</v>
      </c>
      <c r="D11" s="13">
        <v>237459</v>
      </c>
      <c r="E11" s="13">
        <v>60511</v>
      </c>
      <c r="F11" s="13">
        <v>182169</v>
      </c>
      <c r="G11" s="13">
        <v>323786</v>
      </c>
      <c r="H11" s="13">
        <v>39641</v>
      </c>
      <c r="I11" s="13">
        <v>226739</v>
      </c>
      <c r="J11" s="13">
        <v>206056</v>
      </c>
      <c r="K11" s="13">
        <v>324934</v>
      </c>
      <c r="L11" s="13">
        <v>229309</v>
      </c>
      <c r="M11" s="13">
        <v>115698</v>
      </c>
      <c r="N11" s="13">
        <v>73579</v>
      </c>
      <c r="O11" s="11">
        <f>SUM(B11:N11)</f>
        <v>2628121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1.260047018357216</v>
      </c>
      <c r="C16" s="19">
        <v>1.278611244591584</v>
      </c>
      <c r="D16" s="19">
        <v>1.229441035598298</v>
      </c>
      <c r="E16" s="19">
        <v>0.952965685092388</v>
      </c>
      <c r="F16" s="19">
        <v>1.581785754853788</v>
      </c>
      <c r="G16" s="19">
        <v>1.563858631057873</v>
      </c>
      <c r="H16" s="19">
        <v>1.784068970717539</v>
      </c>
      <c r="I16" s="19">
        <v>1.394527152803283</v>
      </c>
      <c r="J16" s="19">
        <v>1.379704782240205</v>
      </c>
      <c r="K16" s="19">
        <v>1.204875941145987</v>
      </c>
      <c r="L16" s="19">
        <v>1.337558317829213</v>
      </c>
      <c r="M16" s="19">
        <v>1.288197829370599</v>
      </c>
      <c r="N16" s="19">
        <v>1.18716998597734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SUM(B19:B27)</f>
        <v>1297262.8900000001</v>
      </c>
      <c r="C18" s="24">
        <f aca="true" t="shared" si="2" ref="C18:O18">SUM(C19:C27)</f>
        <v>949799.0199999999</v>
      </c>
      <c r="D18" s="24">
        <f t="shared" si="2"/>
        <v>736271.13</v>
      </c>
      <c r="E18" s="24">
        <f t="shared" si="2"/>
        <v>253048.25</v>
      </c>
      <c r="F18" s="24">
        <f t="shared" si="2"/>
        <v>839119.2600000001</v>
      </c>
      <c r="G18" s="24">
        <f t="shared" si="2"/>
        <v>1231538.27</v>
      </c>
      <c r="H18" s="24">
        <f t="shared" si="2"/>
        <v>228783.69</v>
      </c>
      <c r="I18" s="24">
        <f t="shared" si="2"/>
        <v>940723.4800000002</v>
      </c>
      <c r="J18" s="24">
        <f t="shared" si="2"/>
        <v>831341.6699999999</v>
      </c>
      <c r="K18" s="24">
        <f t="shared" si="2"/>
        <v>1076061.53</v>
      </c>
      <c r="L18" s="24">
        <f t="shared" si="2"/>
        <v>968271.7</v>
      </c>
      <c r="M18" s="24">
        <f t="shared" si="2"/>
        <v>548293.3000000002</v>
      </c>
      <c r="N18" s="24">
        <f t="shared" si="2"/>
        <v>292487.65</v>
      </c>
      <c r="O18" s="24">
        <f t="shared" si="2"/>
        <v>10193001.84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943840.42</v>
      </c>
      <c r="C19" s="30">
        <f t="shared" si="3"/>
        <v>696310.56</v>
      </c>
      <c r="D19" s="30">
        <f t="shared" si="3"/>
        <v>568559.85</v>
      </c>
      <c r="E19" s="30">
        <f t="shared" si="3"/>
        <v>246161.67</v>
      </c>
      <c r="F19" s="30">
        <f t="shared" si="3"/>
        <v>504351.66</v>
      </c>
      <c r="G19" s="30">
        <f t="shared" si="3"/>
        <v>735935.83</v>
      </c>
      <c r="H19" s="30">
        <f t="shared" si="3"/>
        <v>122916.03</v>
      </c>
      <c r="I19" s="30">
        <f t="shared" si="3"/>
        <v>626801.77</v>
      </c>
      <c r="J19" s="30">
        <f t="shared" si="3"/>
        <v>570130.26</v>
      </c>
      <c r="K19" s="30">
        <f t="shared" si="3"/>
        <v>825873.05</v>
      </c>
      <c r="L19" s="30">
        <f t="shared" si="3"/>
        <v>665478.07</v>
      </c>
      <c r="M19" s="30">
        <f t="shared" si="3"/>
        <v>392765.46</v>
      </c>
      <c r="N19" s="30">
        <f t="shared" si="3"/>
        <v>229091.31</v>
      </c>
      <c r="O19" s="30">
        <f>SUM(B19:N19)</f>
        <v>7128215.9399999995</v>
      </c>
    </row>
    <row r="20" spans="1:23" ht="18.75" customHeight="1">
      <c r="A20" s="26" t="s">
        <v>35</v>
      </c>
      <c r="B20" s="30">
        <f>IF(B16&lt;&gt;0,ROUND((B16-1)*B19,2),0)</f>
        <v>245442.89</v>
      </c>
      <c r="C20" s="30">
        <f aca="true" t="shared" si="4" ref="C20:N20">IF(C16&lt;&gt;0,ROUND((C16-1)*C19,2),0)</f>
        <v>193999.95</v>
      </c>
      <c r="D20" s="30">
        <f t="shared" si="4"/>
        <v>130450.96</v>
      </c>
      <c r="E20" s="30">
        <f t="shared" si="4"/>
        <v>-11578.05</v>
      </c>
      <c r="F20" s="30">
        <f t="shared" si="4"/>
        <v>293424.61</v>
      </c>
      <c r="G20" s="30">
        <f t="shared" si="4"/>
        <v>414963.77</v>
      </c>
      <c r="H20" s="30">
        <f t="shared" si="4"/>
        <v>96374.65</v>
      </c>
      <c r="I20" s="30">
        <f t="shared" si="4"/>
        <v>247290.32</v>
      </c>
      <c r="J20" s="30">
        <f t="shared" si="4"/>
        <v>216481.19</v>
      </c>
      <c r="K20" s="30">
        <f t="shared" si="4"/>
        <v>169201.52</v>
      </c>
      <c r="L20" s="30">
        <f t="shared" si="4"/>
        <v>224637.66</v>
      </c>
      <c r="M20" s="30">
        <f t="shared" si="4"/>
        <v>113194.15</v>
      </c>
      <c r="N20" s="30">
        <f t="shared" si="4"/>
        <v>42879.02</v>
      </c>
      <c r="O20" s="30">
        <f aca="true" t="shared" si="5" ref="O19:O27">SUM(B20:N20)</f>
        <v>2376762.6399999997</v>
      </c>
      <c r="W20" s="62"/>
    </row>
    <row r="21" spans="1:15" ht="18.75" customHeight="1">
      <c r="A21" s="26" t="s">
        <v>36</v>
      </c>
      <c r="B21" s="30">
        <v>50699.03</v>
      </c>
      <c r="C21" s="30">
        <v>34090.08</v>
      </c>
      <c r="D21" s="30">
        <v>19456.75</v>
      </c>
      <c r="E21" s="30">
        <v>8904.57</v>
      </c>
      <c r="F21" s="30">
        <v>24961.13</v>
      </c>
      <c r="G21" s="30">
        <v>40680.98</v>
      </c>
      <c r="H21" s="30">
        <v>4135.94</v>
      </c>
      <c r="I21" s="30">
        <v>28025.26</v>
      </c>
      <c r="J21" s="30">
        <v>27744.94</v>
      </c>
      <c r="K21" s="30">
        <v>42076.76</v>
      </c>
      <c r="L21" s="30">
        <v>39536.74</v>
      </c>
      <c r="M21" s="30">
        <v>18157.03</v>
      </c>
      <c r="N21" s="30">
        <v>11117.82</v>
      </c>
      <c r="O21" s="30">
        <f t="shared" si="5"/>
        <v>349587.02999999997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71</v>
      </c>
      <c r="B24" s="30">
        <v>990.91</v>
      </c>
      <c r="C24" s="30">
        <v>737.96</v>
      </c>
      <c r="D24" s="30">
        <v>563.91</v>
      </c>
      <c r="E24" s="30">
        <v>194.93</v>
      </c>
      <c r="F24" s="30">
        <v>647.46</v>
      </c>
      <c r="G24" s="30">
        <v>949.14</v>
      </c>
      <c r="H24" s="30">
        <v>176.37</v>
      </c>
      <c r="I24" s="30">
        <v>719.4</v>
      </c>
      <c r="J24" s="30">
        <v>642.81</v>
      </c>
      <c r="K24" s="30">
        <v>826.14</v>
      </c>
      <c r="L24" s="30">
        <v>742.6</v>
      </c>
      <c r="M24" s="30">
        <v>415.39</v>
      </c>
      <c r="N24" s="30">
        <v>227.45</v>
      </c>
      <c r="O24" s="30">
        <f t="shared" si="5"/>
        <v>7834.47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850.34</v>
      </c>
      <c r="C25" s="30">
        <v>633.11</v>
      </c>
      <c r="D25" s="30">
        <v>555.23</v>
      </c>
      <c r="E25" s="30">
        <v>169.59</v>
      </c>
      <c r="F25" s="30">
        <v>558.72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723.71</v>
      </c>
      <c r="L25" s="30">
        <v>642.4</v>
      </c>
      <c r="M25" s="30">
        <v>363.58</v>
      </c>
      <c r="N25" s="30">
        <v>190.51</v>
      </c>
      <c r="O25" s="30">
        <f t="shared" si="5"/>
        <v>6753.73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25366.05</v>
      </c>
      <c r="N27" s="30">
        <v>7417.1</v>
      </c>
      <c r="O27" s="30">
        <f t="shared" si="5"/>
        <v>336271.6699999999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-74378.88</v>
      </c>
      <c r="C29" s="30">
        <f>+C30+C32+C45+C46+C49-C50</f>
        <v>-77231.53</v>
      </c>
      <c r="D29" s="30">
        <f t="shared" si="6"/>
        <v>-690904.8899999999</v>
      </c>
      <c r="E29" s="30">
        <f t="shared" si="6"/>
        <v>-11881.550000000001</v>
      </c>
      <c r="F29" s="30">
        <f t="shared" si="6"/>
        <v>-38681.46</v>
      </c>
      <c r="G29" s="30">
        <f t="shared" si="6"/>
        <v>-64361</v>
      </c>
      <c r="H29" s="30">
        <f t="shared" si="6"/>
        <v>-206564.02</v>
      </c>
      <c r="I29" s="30">
        <f t="shared" si="6"/>
        <v>-70774.68999999999</v>
      </c>
      <c r="J29" s="30">
        <f t="shared" si="6"/>
        <v>-59542.45</v>
      </c>
      <c r="K29" s="30">
        <f t="shared" si="6"/>
        <v>-50028.28</v>
      </c>
      <c r="L29" s="30">
        <f t="shared" si="6"/>
        <v>-39131.33</v>
      </c>
      <c r="M29" s="30">
        <f t="shared" si="6"/>
        <v>-27183.05</v>
      </c>
      <c r="N29" s="30">
        <f t="shared" si="6"/>
        <v>-22239.41</v>
      </c>
      <c r="O29" s="30">
        <f t="shared" si="6"/>
        <v>-1432902.54</v>
      </c>
    </row>
    <row r="30" spans="1:15" ht="18.75" customHeight="1">
      <c r="A30" s="26" t="s">
        <v>40</v>
      </c>
      <c r="B30" s="31">
        <f>+B31</f>
        <v>-68868.8</v>
      </c>
      <c r="C30" s="31">
        <f>+C31</f>
        <v>-73128</v>
      </c>
      <c r="D30" s="31">
        <f aca="true" t="shared" si="7" ref="D30:O30">+D31</f>
        <v>-48373.6</v>
      </c>
      <c r="E30" s="31">
        <f t="shared" si="7"/>
        <v>-10797.6</v>
      </c>
      <c r="F30" s="31">
        <f t="shared" si="7"/>
        <v>-35081.2</v>
      </c>
      <c r="G30" s="31">
        <f t="shared" si="7"/>
        <v>-59083.2</v>
      </c>
      <c r="H30" s="31">
        <f t="shared" si="7"/>
        <v>-10150.8</v>
      </c>
      <c r="I30" s="31">
        <f t="shared" si="7"/>
        <v>-66774.4</v>
      </c>
      <c r="J30" s="31">
        <f t="shared" si="7"/>
        <v>-55968</v>
      </c>
      <c r="K30" s="31">
        <f t="shared" si="7"/>
        <v>-45434.4</v>
      </c>
      <c r="L30" s="31">
        <f t="shared" si="7"/>
        <v>-35002</v>
      </c>
      <c r="M30" s="31">
        <f t="shared" si="7"/>
        <v>-24873.2</v>
      </c>
      <c r="N30" s="31">
        <f t="shared" si="7"/>
        <v>-20974.8</v>
      </c>
      <c r="O30" s="31">
        <f t="shared" si="7"/>
        <v>-554510</v>
      </c>
    </row>
    <row r="31" spans="1:26" ht="18.75" customHeight="1">
      <c r="A31" s="27" t="s">
        <v>41</v>
      </c>
      <c r="B31" s="16">
        <f>ROUND((-B9)*$G$3,2)</f>
        <v>-68868.8</v>
      </c>
      <c r="C31" s="16">
        <f aca="true" t="shared" si="8" ref="C31:N31">ROUND((-C9)*$G$3,2)</f>
        <v>-73128</v>
      </c>
      <c r="D31" s="16">
        <f t="shared" si="8"/>
        <v>-48373.6</v>
      </c>
      <c r="E31" s="16">
        <f t="shared" si="8"/>
        <v>-10797.6</v>
      </c>
      <c r="F31" s="16">
        <f t="shared" si="8"/>
        <v>-35081.2</v>
      </c>
      <c r="G31" s="16">
        <f t="shared" si="8"/>
        <v>-59083.2</v>
      </c>
      <c r="H31" s="16">
        <f t="shared" si="8"/>
        <v>-10150.8</v>
      </c>
      <c r="I31" s="16">
        <f t="shared" si="8"/>
        <v>-66774.4</v>
      </c>
      <c r="J31" s="16">
        <f t="shared" si="8"/>
        <v>-55968</v>
      </c>
      <c r="K31" s="16">
        <f t="shared" si="8"/>
        <v>-45434.4</v>
      </c>
      <c r="L31" s="16">
        <f t="shared" si="8"/>
        <v>-35002</v>
      </c>
      <c r="M31" s="16">
        <f t="shared" si="8"/>
        <v>-24873.2</v>
      </c>
      <c r="N31" s="16">
        <f t="shared" si="8"/>
        <v>-20974.8</v>
      </c>
      <c r="O31" s="32">
        <f aca="true" t="shared" si="9" ref="O31:O50">SUM(B31:N31)</f>
        <v>-554510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-5510.08</v>
      </c>
      <c r="C32" s="31">
        <f aca="true" t="shared" si="10" ref="C32:O32">SUM(C33:C43)</f>
        <v>-4103.53</v>
      </c>
      <c r="D32" s="31">
        <f t="shared" si="10"/>
        <v>-642531.2899999999</v>
      </c>
      <c r="E32" s="31">
        <f t="shared" si="10"/>
        <v>-1083.95</v>
      </c>
      <c r="F32" s="31">
        <f t="shared" si="10"/>
        <v>-3600.26</v>
      </c>
      <c r="G32" s="31">
        <f t="shared" si="10"/>
        <v>-5277.8</v>
      </c>
      <c r="H32" s="31">
        <f t="shared" si="10"/>
        <v>-195305.72</v>
      </c>
      <c r="I32" s="31">
        <f t="shared" si="10"/>
        <v>-4000.29</v>
      </c>
      <c r="J32" s="31">
        <f t="shared" si="10"/>
        <v>-3574.45</v>
      </c>
      <c r="K32" s="31">
        <f t="shared" si="10"/>
        <v>-4593.88</v>
      </c>
      <c r="L32" s="31">
        <f t="shared" si="10"/>
        <v>-4129.33</v>
      </c>
      <c r="M32" s="31">
        <f t="shared" si="10"/>
        <v>-2309.85</v>
      </c>
      <c r="N32" s="31">
        <f t="shared" si="10"/>
        <v>-1264.61</v>
      </c>
      <c r="O32" s="31">
        <f t="shared" si="10"/>
        <v>-877285.0399999999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-11075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-11075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-635850</v>
      </c>
      <c r="E39" s="33">
        <v>0</v>
      </c>
      <c r="F39" s="33">
        <v>0</v>
      </c>
      <c r="G39" s="33">
        <v>0</v>
      </c>
      <c r="H39" s="33">
        <v>-161100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-796950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-5510.08</v>
      </c>
      <c r="C41" s="33">
        <v>-4103.53</v>
      </c>
      <c r="D41" s="33">
        <v>-3135.71</v>
      </c>
      <c r="E41" s="33">
        <v>-1083.95</v>
      </c>
      <c r="F41" s="33">
        <v>-3600.26</v>
      </c>
      <c r="G41" s="33">
        <v>-5277.8</v>
      </c>
      <c r="H41" s="33">
        <v>-980.72</v>
      </c>
      <c r="I41" s="33">
        <v>-4000.29</v>
      </c>
      <c r="J41" s="33">
        <v>-3574.45</v>
      </c>
      <c r="K41" s="33">
        <v>-4593.88</v>
      </c>
      <c r="L41" s="33">
        <v>-4129.33</v>
      </c>
      <c r="M41" s="33">
        <v>-2309.85</v>
      </c>
      <c r="N41" s="33">
        <v>-1264.61</v>
      </c>
      <c r="O41" s="33">
        <f t="shared" si="9"/>
        <v>-43564.46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-22150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-22150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-3545.58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-3545.58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-1107.5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-1107.5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 s="43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1222884.0100000002</v>
      </c>
      <c r="C48" s="36">
        <f t="shared" si="11"/>
        <v>872567.4899999999</v>
      </c>
      <c r="D48" s="36">
        <f t="shared" si="11"/>
        <v>45366.24000000011</v>
      </c>
      <c r="E48" s="36">
        <f t="shared" si="11"/>
        <v>241166.7</v>
      </c>
      <c r="F48" s="36">
        <f t="shared" si="11"/>
        <v>800437.8000000002</v>
      </c>
      <c r="G48" s="36">
        <f t="shared" si="11"/>
        <v>1167177.27</v>
      </c>
      <c r="H48" s="36">
        <f t="shared" si="11"/>
        <v>22219.670000000013</v>
      </c>
      <c r="I48" s="36">
        <f t="shared" si="11"/>
        <v>869948.7900000003</v>
      </c>
      <c r="J48" s="36">
        <f t="shared" si="11"/>
        <v>771799.22</v>
      </c>
      <c r="K48" s="36">
        <f t="shared" si="11"/>
        <v>1026033.25</v>
      </c>
      <c r="L48" s="36">
        <f t="shared" si="11"/>
        <v>929140.37</v>
      </c>
      <c r="M48" s="36">
        <f t="shared" si="11"/>
        <v>521110.2500000002</v>
      </c>
      <c r="N48" s="36">
        <f t="shared" si="11"/>
        <v>270248.24000000005</v>
      </c>
      <c r="O48" s="36">
        <f>SUM(B48:N48)</f>
        <v>8760099.3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1222884.01</v>
      </c>
      <c r="C54" s="51">
        <f t="shared" si="12"/>
        <v>872567.5</v>
      </c>
      <c r="D54" s="51">
        <f t="shared" si="12"/>
        <v>45366.23</v>
      </c>
      <c r="E54" s="51">
        <f t="shared" si="12"/>
        <v>241166.7</v>
      </c>
      <c r="F54" s="51">
        <f t="shared" si="12"/>
        <v>800437.79</v>
      </c>
      <c r="G54" s="51">
        <f t="shared" si="12"/>
        <v>1167177.28</v>
      </c>
      <c r="H54" s="51">
        <f t="shared" si="12"/>
        <v>22219.67</v>
      </c>
      <c r="I54" s="51">
        <f t="shared" si="12"/>
        <v>869948.78</v>
      </c>
      <c r="J54" s="51">
        <f t="shared" si="12"/>
        <v>771799.21</v>
      </c>
      <c r="K54" s="51">
        <f t="shared" si="12"/>
        <v>1026033.25</v>
      </c>
      <c r="L54" s="51">
        <f t="shared" si="12"/>
        <v>929140.36</v>
      </c>
      <c r="M54" s="51">
        <f t="shared" si="12"/>
        <v>521110.25</v>
      </c>
      <c r="N54" s="51">
        <f t="shared" si="12"/>
        <v>270248.23</v>
      </c>
      <c r="O54" s="36">
        <f t="shared" si="12"/>
        <v>8760099.260000002</v>
      </c>
      <c r="Q54"/>
    </row>
    <row r="55" spans="1:18" ht="18.75" customHeight="1">
      <c r="A55" s="26" t="s">
        <v>56</v>
      </c>
      <c r="B55" s="51">
        <v>998326</v>
      </c>
      <c r="C55" s="51">
        <v>620864.56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1619190.56</v>
      </c>
      <c r="P55"/>
      <c r="Q55"/>
      <c r="R55" s="43"/>
    </row>
    <row r="56" spans="1:16" ht="18.75" customHeight="1">
      <c r="A56" s="26" t="s">
        <v>57</v>
      </c>
      <c r="B56" s="51">
        <v>224558.01</v>
      </c>
      <c r="C56" s="51">
        <v>251702.94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476260.95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45366.23</v>
      </c>
      <c r="E57" s="52">
        <v>0</v>
      </c>
      <c r="F57" s="52">
        <v>0</v>
      </c>
      <c r="G57" s="52">
        <v>0</v>
      </c>
      <c r="H57" s="51">
        <v>22219.67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67585.9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241166.7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241166.7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800437.79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800437.79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1167177.28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1167177.28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869948.78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869948.78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771799.21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771799.21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1026033.25</v>
      </c>
      <c r="L63" s="31">
        <v>929140.36</v>
      </c>
      <c r="M63" s="52">
        <v>0</v>
      </c>
      <c r="N63" s="52">
        <v>0</v>
      </c>
      <c r="O63" s="36">
        <f t="shared" si="13"/>
        <v>1955173.6099999999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521110.25</v>
      </c>
      <c r="N64" s="52">
        <v>0</v>
      </c>
      <c r="O64" s="36">
        <f t="shared" si="13"/>
        <v>521110.25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270248.23</v>
      </c>
      <c r="O65" s="55">
        <f t="shared" si="13"/>
        <v>270248.23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2022-03-18T19:45:13Z</dcterms:modified>
  <cp:category/>
  <cp:version/>
  <cp:contentType/>
  <cp:contentStatus/>
</cp:coreProperties>
</file>