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<sst xmlns="http://schemas.openxmlformats.org/spreadsheetml/2006/main" count="83" uniqueCount="80">
  <si>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</si>
  <si>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</si>
  <si>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</si>
  <si>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</si>
  <si>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</si>
  <si>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</si>
  <si>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</si>
  <si>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</si>
  <si>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</si>
  <si>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</si>
  <si>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</si>
  <si>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</si>
  <si>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</si>
  <si>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</si>
  <si>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</si>
  <si>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</si>
  <si>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</si>
  <si>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</si>
  <si>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</si>
  <si>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</si>
  <si>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</si>
  <si>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</si>
  <si>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</si>
  <si>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</si>
  <si>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</si>
  <si>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</si>
  <si>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</si>
  <si>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</si>
  <si>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</si>
  <si>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</si>
  <si>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</si>
  <si>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</si>
  <si>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</si>
  <si>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</si>
  <si>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</si>
  <si>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</si>
  <si>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</si>
  <si>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</si>
  <si>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</si>
  <si>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</si>
  <si>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</si>
  <si>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</si>
  <si>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</si>
  <si>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</si>
  <si>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</si>
  <si>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</si>
  <si>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</si>
  <si>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</si>
  <si>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</si>
  <si>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</si>
  <si>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</si>
  <si>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</si>
  <si>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</si>
  <si>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</si>
  <si>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</si>
  <si>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</si>
  <si>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</si>
  <si>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</si>
  <si>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</si>
  <si>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</si>
  <si>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</si>
  <si>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</si>
  <si>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</si>
  <si>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</si>
  <si>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</si>
  <si>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</si>
  <si>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</si>
  <si>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</si>
  <si>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16/03/22 - VENCIMENTO 23/03/22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</si>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</sst>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395132</v>
      </c>
      <c r="C7" s="9">
        <f t="shared" si="0"/>
        <v>277876</v>
      </c>
      <c r="D7" s="9">
        <f t="shared" si="0"/>
        <v>267510</v>
      </c>
      <c r="E7" s="9">
        <f t="shared" si="0"/>
        <v>65174</v>
      </c>
      <c r="F7" s="9">
        <f t="shared" si="0"/>
        <v>216533</v>
      </c>
      <c r="G7" s="9">
        <f t="shared" si="0"/>
        <v>361432</v>
      </c>
      <c r="H7" s="9">
        <f t="shared" si="0"/>
        <v>44294</v>
      </c>
      <c r="I7" s="9">
        <f t="shared" si="0"/>
        <v>273267</v>
      </c>
      <c r="J7" s="9">
        <f t="shared" si="0"/>
        <v>231477</v>
      </c>
      <c r="K7" s="9">
        <f t="shared" si="0"/>
        <v>348776</v>
      </c>
      <c r="L7" s="9">
        <f t="shared" si="0"/>
        <v>251179</v>
      </c>
      <c r="M7" s="9">
        <f t="shared" si="0"/>
        <v>128435</v>
      </c>
      <c r="N7" s="9">
        <f t="shared" si="0"/>
        <v>83100</v>
      </c>
      <c r="O7" s="9">
        <f t="shared" si="0"/>
        <v>2944185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15256</v>
      </c>
      <c r="C8" s="11">
        <f t="shared" si="1"/>
        <v>15974</v>
      </c>
      <c r="D8" s="11">
        <f t="shared" si="1"/>
        <v>10280</v>
      </c>
      <c r="E8" s="11">
        <f t="shared" si="1"/>
        <v>2196</v>
      </c>
      <c r="F8" s="11">
        <f t="shared" si="1"/>
        <v>8051</v>
      </c>
      <c r="G8" s="11">
        <f t="shared" si="1"/>
        <v>12874</v>
      </c>
      <c r="H8" s="11">
        <f t="shared" si="1"/>
        <v>2177</v>
      </c>
      <c r="I8" s="11">
        <f t="shared" si="1"/>
        <v>15767</v>
      </c>
      <c r="J8" s="11">
        <f t="shared" si="1"/>
        <v>12127</v>
      </c>
      <c r="K8" s="11">
        <f t="shared" si="1"/>
        <v>9420</v>
      </c>
      <c r="L8" s="11">
        <f t="shared" si="1"/>
        <v>7287</v>
      </c>
      <c r="M8" s="11">
        <f t="shared" si="1"/>
        <v>5772</v>
      </c>
      <c r="N8" s="11">
        <f t="shared" si="1"/>
        <v>4728</v>
      </c>
      <c r="O8" s="11">
        <f t="shared" si="1"/>
        <v>121909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15256</v>
      </c>
      <c r="C9" s="11">
        <v>15974</v>
      </c>
      <c r="D9" s="11">
        <v>10280</v>
      </c>
      <c r="E9" s="11">
        <v>2196</v>
      </c>
      <c r="F9" s="11">
        <v>8051</v>
      </c>
      <c r="G9" s="11">
        <v>12874</v>
      </c>
      <c r="H9" s="11">
        <v>2177</v>
      </c>
      <c r="I9" s="11">
        <v>15757</v>
      </c>
      <c r="J9" s="11">
        <v>12127</v>
      </c>
      <c r="K9" s="11">
        <v>9402</v>
      </c>
      <c r="L9" s="11">
        <v>7286</v>
      </c>
      <c r="M9" s="11">
        <v>5763</v>
      </c>
      <c r="N9" s="11">
        <v>4714</v>
      </c>
      <c r="O9" s="11">
        <f>SUM(B9:N9)</f>
        <v>121857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10</v>
      </c>
      <c r="J10" s="13">
        <v>0</v>
      </c>
      <c r="K10" s="13">
        <v>18</v>
      </c>
      <c r="L10" s="13">
        <v>1</v>
      </c>
      <c r="M10" s="13">
        <v>9</v>
      </c>
      <c r="N10" s="13">
        <v>14</v>
      </c>
      <c r="O10" s="11">
        <f>SUM(B10:N10)</f>
        <v>52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379876</v>
      </c>
      <c r="C11" s="13">
        <v>261902</v>
      </c>
      <c r="D11" s="13">
        <v>257230</v>
      </c>
      <c r="E11" s="13">
        <v>62978</v>
      </c>
      <c r="F11" s="13">
        <v>208482</v>
      </c>
      <c r="G11" s="13">
        <v>348558</v>
      </c>
      <c r="H11" s="13">
        <v>42117</v>
      </c>
      <c r="I11" s="13">
        <v>257500</v>
      </c>
      <c r="J11" s="13">
        <v>219350</v>
      </c>
      <c r="K11" s="13">
        <v>339356</v>
      </c>
      <c r="L11" s="13">
        <v>243892</v>
      </c>
      <c r="M11" s="13">
        <v>122663</v>
      </c>
      <c r="N11" s="13">
        <v>78372</v>
      </c>
      <c r="O11" s="11">
        <f>SUM(B11:N11)</f>
        <v>2822276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1.195274063672713</v>
      </c>
      <c r="C16" s="19">
        <v>1.241465133946038</v>
      </c>
      <c r="D16" s="19">
        <v>1.203016697159658</v>
      </c>
      <c r="E16" s="19">
        <v>0.940806029475754</v>
      </c>
      <c r="F16" s="19">
        <v>1.427581000022742</v>
      </c>
      <c r="G16" s="19">
        <v>1.480532731323956</v>
      </c>
      <c r="H16" s="19">
        <v>1.736028913470705</v>
      </c>
      <c r="I16" s="19">
        <v>1.263877015650486</v>
      </c>
      <c r="J16" s="19">
        <v>1.323470885318514</v>
      </c>
      <c r="K16" s="19">
        <v>1.161431734125956</v>
      </c>
      <c r="L16" s="19">
        <v>1.284344837879998</v>
      </c>
      <c r="M16" s="19">
        <v>1.255116915495834</v>
      </c>
      <c r="N16" s="19">
        <v>1.121669850385048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SUM(B19:B27)</f>
        <v>1300510.1700000002</v>
      </c>
      <c r="C18" s="24">
        <f aca="true" t="shared" si="2" ref="C18:O18">SUM(C19:C27)</f>
        <v>960378.5499999999</v>
      </c>
      <c r="D18" s="24">
        <f t="shared" si="2"/>
        <v>774329.11</v>
      </c>
      <c r="E18" s="24">
        <f t="shared" si="2"/>
        <v>258381.56</v>
      </c>
      <c r="F18" s="24">
        <f t="shared" si="2"/>
        <v>861908.4500000002</v>
      </c>
      <c r="G18" s="24">
        <f t="shared" si="2"/>
        <v>1248461.36</v>
      </c>
      <c r="H18" s="24">
        <f t="shared" si="2"/>
        <v>234945.65</v>
      </c>
      <c r="I18" s="24">
        <f t="shared" si="2"/>
        <v>961787.7400000001</v>
      </c>
      <c r="J18" s="24">
        <f t="shared" si="2"/>
        <v>844102.8800000001</v>
      </c>
      <c r="K18" s="24">
        <f t="shared" si="2"/>
        <v>1078685.4200000002</v>
      </c>
      <c r="L18" s="24">
        <f t="shared" si="2"/>
        <v>983797.2200000001</v>
      </c>
      <c r="M18" s="24">
        <f t="shared" si="2"/>
        <v>565054.0499999999</v>
      </c>
      <c r="N18" s="24">
        <f t="shared" si="2"/>
        <v>293050.81</v>
      </c>
      <c r="O18" s="24">
        <f t="shared" si="2"/>
        <v>10365392.97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998063.92</v>
      </c>
      <c r="C19" s="30">
        <f t="shared" si="3"/>
        <v>725089.63</v>
      </c>
      <c r="D19" s="30">
        <f t="shared" si="3"/>
        <v>612169.88</v>
      </c>
      <c r="E19" s="30">
        <f t="shared" si="3"/>
        <v>254797.75</v>
      </c>
      <c r="F19" s="30">
        <f t="shared" si="3"/>
        <v>574353.78</v>
      </c>
      <c r="G19" s="30">
        <f t="shared" si="3"/>
        <v>788789.2</v>
      </c>
      <c r="H19" s="30">
        <f t="shared" si="3"/>
        <v>129790.28</v>
      </c>
      <c r="I19" s="30">
        <f t="shared" si="3"/>
        <v>708034.8</v>
      </c>
      <c r="J19" s="30">
        <f t="shared" si="3"/>
        <v>603229.06</v>
      </c>
      <c r="K19" s="30">
        <f t="shared" si="3"/>
        <v>859139.92</v>
      </c>
      <c r="L19" s="30">
        <f t="shared" si="3"/>
        <v>704506.86</v>
      </c>
      <c r="M19" s="30">
        <f t="shared" si="3"/>
        <v>415679.88</v>
      </c>
      <c r="N19" s="30">
        <f t="shared" si="3"/>
        <v>242942.85</v>
      </c>
      <c r="O19" s="30">
        <f>SUM(B19:N19)</f>
        <v>7616587.8100000005</v>
      </c>
    </row>
    <row r="20" spans="1:23" ht="18.75" customHeight="1">
      <c r="A20" s="26" t="s">
        <v>35</v>
      </c>
      <c r="B20" s="30">
        <f>IF(B16&lt;&gt;0,ROUND((B16-1)*B19,2),0)</f>
        <v>194896</v>
      </c>
      <c r="C20" s="30">
        <f aca="true" t="shared" si="4" ref="C20:N20">IF(C16&lt;&gt;0,ROUND((C16-1)*C19,2),0)</f>
        <v>175083.86</v>
      </c>
      <c r="D20" s="30">
        <f t="shared" si="4"/>
        <v>124280.71</v>
      </c>
      <c r="E20" s="30">
        <f t="shared" si="4"/>
        <v>-15082.49</v>
      </c>
      <c r="F20" s="30">
        <f t="shared" si="4"/>
        <v>245582.76</v>
      </c>
      <c r="G20" s="30">
        <f t="shared" si="4"/>
        <v>379039.03</v>
      </c>
      <c r="H20" s="30">
        <f t="shared" si="4"/>
        <v>95529.4</v>
      </c>
      <c r="I20" s="30">
        <f t="shared" si="4"/>
        <v>186834.11</v>
      </c>
      <c r="J20" s="30">
        <f t="shared" si="4"/>
        <v>195127.04</v>
      </c>
      <c r="K20" s="30">
        <f t="shared" si="4"/>
        <v>138692.45</v>
      </c>
      <c r="L20" s="30">
        <f t="shared" si="4"/>
        <v>200322.89</v>
      </c>
      <c r="M20" s="30">
        <f t="shared" si="4"/>
        <v>106046.97</v>
      </c>
      <c r="N20" s="30">
        <f t="shared" si="4"/>
        <v>29558.82</v>
      </c>
      <c r="O20" s="30">
        <f aca="true" t="shared" si="5" ref="O19:O27">SUM(B20:N20)</f>
        <v>2055911.5499999998</v>
      </c>
      <c r="W20" s="62"/>
    </row>
    <row r="21" spans="1:15" ht="18.75" customHeight="1">
      <c r="A21" s="26" t="s">
        <v>36</v>
      </c>
      <c r="B21" s="30">
        <v>50281.3</v>
      </c>
      <c r="C21" s="30">
        <v>34806.63</v>
      </c>
      <c r="D21" s="30">
        <v>20051.74</v>
      </c>
      <c r="E21" s="30">
        <v>9103.92</v>
      </c>
      <c r="F21" s="30">
        <v>25580.73</v>
      </c>
      <c r="G21" s="30">
        <v>40673.12</v>
      </c>
      <c r="H21" s="30">
        <v>4266.58</v>
      </c>
      <c r="I21" s="30">
        <v>28305.74</v>
      </c>
      <c r="J21" s="30">
        <v>28759.17</v>
      </c>
      <c r="K21" s="30">
        <v>41949.81</v>
      </c>
      <c r="L21" s="30">
        <v>40345.92</v>
      </c>
      <c r="M21" s="30">
        <v>19143.48</v>
      </c>
      <c r="N21" s="30">
        <v>11158.94</v>
      </c>
      <c r="O21" s="30">
        <f t="shared" si="5"/>
        <v>354427.07999999996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71</v>
      </c>
      <c r="B24" s="30">
        <v>979.31</v>
      </c>
      <c r="C24" s="30">
        <v>737.96</v>
      </c>
      <c r="D24" s="30">
        <v>587.12</v>
      </c>
      <c r="E24" s="30">
        <v>197.25</v>
      </c>
      <c r="F24" s="30">
        <v>656.74</v>
      </c>
      <c r="G24" s="30">
        <v>951.46</v>
      </c>
      <c r="H24" s="30">
        <v>178.69</v>
      </c>
      <c r="I24" s="30">
        <v>726.36</v>
      </c>
      <c r="J24" s="30">
        <v>645.14</v>
      </c>
      <c r="K24" s="30">
        <v>819.18</v>
      </c>
      <c r="L24" s="30">
        <v>744.92</v>
      </c>
      <c r="M24" s="30">
        <v>422.35</v>
      </c>
      <c r="N24" s="30">
        <v>218.15</v>
      </c>
      <c r="O24" s="30">
        <f t="shared" si="5"/>
        <v>7864.63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723.71</v>
      </c>
      <c r="L25" s="30">
        <v>642.4</v>
      </c>
      <c r="M25" s="30">
        <v>363.58</v>
      </c>
      <c r="N25" s="30">
        <v>190.51</v>
      </c>
      <c r="O25" s="30">
        <f t="shared" si="5"/>
        <v>6753.7699999999995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-72571.95999999999</v>
      </c>
      <c r="C29" s="30">
        <f>+C30+C32+C45+C46+C49-C50</f>
        <v>-74389.13</v>
      </c>
      <c r="D29" s="30">
        <f t="shared" si="6"/>
        <v>-52232.62</v>
      </c>
      <c r="E29" s="30">
        <f t="shared" si="6"/>
        <v>-10759.25</v>
      </c>
      <c r="F29" s="30">
        <f t="shared" si="6"/>
        <v>-39076.28</v>
      </c>
      <c r="G29" s="30">
        <f t="shared" si="6"/>
        <v>-61936.31</v>
      </c>
      <c r="H29" s="30">
        <f t="shared" si="6"/>
        <v>-45860.020000000004</v>
      </c>
      <c r="I29" s="30">
        <f t="shared" si="6"/>
        <v>-73369.8</v>
      </c>
      <c r="J29" s="30">
        <f t="shared" si="6"/>
        <v>-56946.16</v>
      </c>
      <c r="K29" s="30">
        <f t="shared" si="6"/>
        <v>-45923.97</v>
      </c>
      <c r="L29" s="30">
        <f t="shared" si="6"/>
        <v>-36200.64</v>
      </c>
      <c r="M29" s="30">
        <f t="shared" si="6"/>
        <v>-27705.760000000002</v>
      </c>
      <c r="N29" s="30">
        <f t="shared" si="6"/>
        <v>-21954.59</v>
      </c>
      <c r="O29" s="30">
        <f t="shared" si="6"/>
        <v>-618926.49</v>
      </c>
    </row>
    <row r="30" spans="1:15" ht="18.75" customHeight="1">
      <c r="A30" s="26" t="s">
        <v>40</v>
      </c>
      <c r="B30" s="31">
        <f>+B31</f>
        <v>-67126.4</v>
      </c>
      <c r="C30" s="31">
        <f>+C31</f>
        <v>-70285.6</v>
      </c>
      <c r="D30" s="31">
        <f aca="true" t="shared" si="7" ref="D30:O30">+D31</f>
        <v>-45232</v>
      </c>
      <c r="E30" s="31">
        <f t="shared" si="7"/>
        <v>-9662.4</v>
      </c>
      <c r="F30" s="31">
        <f t="shared" si="7"/>
        <v>-35424.4</v>
      </c>
      <c r="G30" s="31">
        <f t="shared" si="7"/>
        <v>-56645.6</v>
      </c>
      <c r="H30" s="31">
        <f t="shared" si="7"/>
        <v>-9578.8</v>
      </c>
      <c r="I30" s="31">
        <f t="shared" si="7"/>
        <v>-69330.8</v>
      </c>
      <c r="J30" s="31">
        <f t="shared" si="7"/>
        <v>-53358.8</v>
      </c>
      <c r="K30" s="31">
        <f t="shared" si="7"/>
        <v>-41368.8</v>
      </c>
      <c r="L30" s="31">
        <f t="shared" si="7"/>
        <v>-32058.4</v>
      </c>
      <c r="M30" s="31">
        <f t="shared" si="7"/>
        <v>-25357.2</v>
      </c>
      <c r="N30" s="31">
        <f t="shared" si="7"/>
        <v>-20741.6</v>
      </c>
      <c r="O30" s="31">
        <f t="shared" si="7"/>
        <v>-536170.7999999999</v>
      </c>
    </row>
    <row r="31" spans="1:26" ht="18.75" customHeight="1">
      <c r="A31" s="27" t="s">
        <v>41</v>
      </c>
      <c r="B31" s="16">
        <f>ROUND((-B9)*$G$3,2)</f>
        <v>-67126.4</v>
      </c>
      <c r="C31" s="16">
        <f aca="true" t="shared" si="8" ref="C31:N31">ROUND((-C9)*$G$3,2)</f>
        <v>-70285.6</v>
      </c>
      <c r="D31" s="16">
        <f t="shared" si="8"/>
        <v>-45232</v>
      </c>
      <c r="E31" s="16">
        <f t="shared" si="8"/>
        <v>-9662.4</v>
      </c>
      <c r="F31" s="16">
        <f t="shared" si="8"/>
        <v>-35424.4</v>
      </c>
      <c r="G31" s="16">
        <f t="shared" si="8"/>
        <v>-56645.6</v>
      </c>
      <c r="H31" s="16">
        <f t="shared" si="8"/>
        <v>-9578.8</v>
      </c>
      <c r="I31" s="16">
        <f t="shared" si="8"/>
        <v>-69330.8</v>
      </c>
      <c r="J31" s="16">
        <f t="shared" si="8"/>
        <v>-53358.8</v>
      </c>
      <c r="K31" s="16">
        <f t="shared" si="8"/>
        <v>-41368.8</v>
      </c>
      <c r="L31" s="16">
        <f t="shared" si="8"/>
        <v>-32058.4</v>
      </c>
      <c r="M31" s="16">
        <f t="shared" si="8"/>
        <v>-25357.2</v>
      </c>
      <c r="N31" s="16">
        <f t="shared" si="8"/>
        <v>-20741.6</v>
      </c>
      <c r="O31" s="32">
        <f aca="true" t="shared" si="9" ref="O31:O50">SUM(B31:N31)</f>
        <v>-536170.7999999999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-5445.56</v>
      </c>
      <c r="C32" s="31">
        <f aca="true" t="shared" si="10" ref="C32:O32">SUM(C33:C43)</f>
        <v>-4103.53</v>
      </c>
      <c r="D32" s="31">
        <f t="shared" si="10"/>
        <v>-7000.62</v>
      </c>
      <c r="E32" s="31">
        <f t="shared" si="10"/>
        <v>-1096.85</v>
      </c>
      <c r="F32" s="31">
        <f t="shared" si="10"/>
        <v>-3651.88</v>
      </c>
      <c r="G32" s="31">
        <f t="shared" si="10"/>
        <v>-5290.71</v>
      </c>
      <c r="H32" s="31">
        <f t="shared" si="10"/>
        <v>-35142.91</v>
      </c>
      <c r="I32" s="31">
        <f t="shared" si="10"/>
        <v>-4039</v>
      </c>
      <c r="J32" s="31">
        <f t="shared" si="10"/>
        <v>-3587.36</v>
      </c>
      <c r="K32" s="31">
        <f t="shared" si="10"/>
        <v>-4555.17</v>
      </c>
      <c r="L32" s="31">
        <f t="shared" si="10"/>
        <v>-4142.24</v>
      </c>
      <c r="M32" s="31">
        <f t="shared" si="10"/>
        <v>-2348.56</v>
      </c>
      <c r="N32" s="31">
        <f t="shared" si="10"/>
        <v>-1212.99</v>
      </c>
      <c r="O32" s="31">
        <f t="shared" si="10"/>
        <v>-81617.37999999996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-11383.1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-11383.1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635850</v>
      </c>
      <c r="E38" s="33">
        <v>0</v>
      </c>
      <c r="F38" s="33">
        <v>0</v>
      </c>
      <c r="G38" s="33">
        <v>0</v>
      </c>
      <c r="H38" s="33">
        <v>161100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796950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-635850</v>
      </c>
      <c r="E39" s="33">
        <v>0</v>
      </c>
      <c r="F39" s="33">
        <v>0</v>
      </c>
      <c r="G39" s="33">
        <v>0</v>
      </c>
      <c r="H39" s="33">
        <v>-161100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-796950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-5445.56</v>
      </c>
      <c r="C41" s="33">
        <v>-4103.53</v>
      </c>
      <c r="D41" s="33">
        <v>-3264.75</v>
      </c>
      <c r="E41" s="33">
        <v>-1096.85</v>
      </c>
      <c r="F41" s="33">
        <v>-3651.88</v>
      </c>
      <c r="G41" s="33">
        <v>-5290.71</v>
      </c>
      <c r="H41" s="33">
        <v>-993.62</v>
      </c>
      <c r="I41" s="33">
        <v>-4039</v>
      </c>
      <c r="J41" s="33">
        <v>-3587.36</v>
      </c>
      <c r="K41" s="33">
        <v>-4555.17</v>
      </c>
      <c r="L41" s="33">
        <v>-4142.24</v>
      </c>
      <c r="M41" s="33">
        <v>-2348.56</v>
      </c>
      <c r="N41" s="33">
        <v>-1212.99</v>
      </c>
      <c r="O41" s="33">
        <f t="shared" si="9"/>
        <v>-43732.219999999994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-22766.19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>SUM(B42:N42)</f>
        <v>-22766.19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5">
        <v>0</v>
      </c>
      <c r="C43" s="35">
        <v>0</v>
      </c>
      <c r="D43" s="35">
        <v>-3735.87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>SUM(B43:N43)</f>
        <v>-3735.87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-1138.31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-1138.31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1227938.2100000002</v>
      </c>
      <c r="C48" s="36">
        <f t="shared" si="11"/>
        <v>885989.4199999999</v>
      </c>
      <c r="D48" s="36">
        <f t="shared" si="11"/>
        <v>722096.49</v>
      </c>
      <c r="E48" s="36">
        <f t="shared" si="11"/>
        <v>247622.31</v>
      </c>
      <c r="F48" s="36">
        <f t="shared" si="11"/>
        <v>822832.1700000002</v>
      </c>
      <c r="G48" s="36">
        <f t="shared" si="11"/>
        <v>1186525.05</v>
      </c>
      <c r="H48" s="36">
        <f t="shared" si="11"/>
        <v>189085.63</v>
      </c>
      <c r="I48" s="36">
        <f t="shared" si="11"/>
        <v>888417.9400000001</v>
      </c>
      <c r="J48" s="36">
        <f t="shared" si="11"/>
        <v>787156.7200000001</v>
      </c>
      <c r="K48" s="36">
        <f t="shared" si="11"/>
        <v>1032761.4500000002</v>
      </c>
      <c r="L48" s="36">
        <f t="shared" si="11"/>
        <v>947596.5800000001</v>
      </c>
      <c r="M48" s="36">
        <f t="shared" si="11"/>
        <v>537348.2899999999</v>
      </c>
      <c r="N48" s="36">
        <f t="shared" si="11"/>
        <v>271096.22</v>
      </c>
      <c r="O48" s="36">
        <f>SUM(B48:N48)</f>
        <v>9746466.48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 s="43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1227938.21</v>
      </c>
      <c r="C54" s="51">
        <f t="shared" si="12"/>
        <v>885989.43</v>
      </c>
      <c r="D54" s="51">
        <f t="shared" si="12"/>
        <v>722096.49</v>
      </c>
      <c r="E54" s="51">
        <f t="shared" si="12"/>
        <v>247622.32</v>
      </c>
      <c r="F54" s="51">
        <f t="shared" si="12"/>
        <v>822832.17</v>
      </c>
      <c r="G54" s="51">
        <f t="shared" si="12"/>
        <v>1186525.04</v>
      </c>
      <c r="H54" s="51">
        <f t="shared" si="12"/>
        <v>189085.63</v>
      </c>
      <c r="I54" s="51">
        <f t="shared" si="12"/>
        <v>888417.93</v>
      </c>
      <c r="J54" s="51">
        <f t="shared" si="12"/>
        <v>787156.72</v>
      </c>
      <c r="K54" s="51">
        <f t="shared" si="12"/>
        <v>1032761.45</v>
      </c>
      <c r="L54" s="51">
        <f t="shared" si="12"/>
        <v>947596.58</v>
      </c>
      <c r="M54" s="51">
        <f t="shared" si="12"/>
        <v>537348.29</v>
      </c>
      <c r="N54" s="51">
        <f t="shared" si="12"/>
        <v>271096.22</v>
      </c>
      <c r="O54" s="36">
        <f t="shared" si="12"/>
        <v>9746466.479999999</v>
      </c>
      <c r="Q54"/>
    </row>
    <row r="55" spans="1:18" ht="18.75" customHeight="1">
      <c r="A55" s="26" t="s">
        <v>56</v>
      </c>
      <c r="B55" s="51">
        <v>1002410.81</v>
      </c>
      <c r="C55" s="51">
        <v>630320.31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1632731.12</v>
      </c>
      <c r="P55"/>
      <c r="Q55"/>
      <c r="R55" s="43"/>
    </row>
    <row r="56" spans="1:16" ht="18.75" customHeight="1">
      <c r="A56" s="26" t="s">
        <v>57</v>
      </c>
      <c r="B56" s="51">
        <v>225527.4</v>
      </c>
      <c r="C56" s="51">
        <v>255669.12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481196.52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722096.49</v>
      </c>
      <c r="E57" s="52">
        <v>0</v>
      </c>
      <c r="F57" s="52">
        <v>0</v>
      </c>
      <c r="G57" s="52">
        <v>0</v>
      </c>
      <c r="H57" s="51">
        <v>189085.63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911182.12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247622.32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247622.32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822832.17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822832.17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1186525.04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1186525.04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888417.93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888417.93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787156.72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787156.72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1032761.45</v>
      </c>
      <c r="L63" s="31">
        <v>947596.58</v>
      </c>
      <c r="M63" s="52">
        <v>0</v>
      </c>
      <c r="N63" s="52">
        <v>0</v>
      </c>
      <c r="O63" s="36">
        <f t="shared" si="13"/>
        <v>1980358.0299999998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537348.29</v>
      </c>
      <c r="N64" s="52">
        <v>0</v>
      </c>
      <c r="O64" s="36">
        <f t="shared" si="13"/>
        <v>537348.29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271096.22</v>
      </c>
      <c r="O65" s="55">
        <f t="shared" si="13"/>
        <v>271096.22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2022-03-22T17:38:43Z</dcterms:modified>
  <cp:category/>
  <cp:version/>
  <cp:contentType/>
  <cp:contentStatus/>
</cp:coreProperties>
</file>