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<sst xmlns="http://schemas.openxmlformats.org/spreadsheetml/2006/main" count="83" uniqueCount="80">
  <si>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</si>
  <si>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</si>
  <si>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</si>
  <si>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</si>
  <si>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</si>
  <si>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</si>
  <si>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</si>
  <si>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</si>
  <si>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</si>
  <si>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</si>
  <si>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</si>
  <si>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</si>
  <si>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</si>
  <si>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</si>
  <si>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</si>
  <si>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</si>
  <si>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</si>
  <si>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</si>
  <si>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</si>
  <si>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</si>
  <si>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</si>
  <si>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</si>
  <si>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</si>
  <si>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</si>
  <si>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</si>
  <si>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</si>
  <si>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</si>
  <si>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</si>
  <si>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</si>
  <si>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</si>
  <si>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</si>
  <si>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</si>
  <si>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</si>
  <si>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</si>
  <si>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</si>
  <si>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</si>
  <si>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</si>
  <si>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</si>
  <si>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</si>
  <si>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</si>
  <si>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</si>
  <si>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</si>
  <si>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</si>
  <si>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</si>
  <si>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</si>
  <si>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</si>
  <si>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</si>
  <si>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</si>
  <si>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</si>
  <si>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</si>
  <si>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</si>
  <si>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</si>
  <si>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</si>
  <si>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</si>
  <si>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</si>
  <si>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</si>
  <si>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</si>
  <si>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</si>
  <si>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</si>
  <si>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</si>
  <si>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</si>
  <si>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</si>
  <si>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</si>
  <si>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</si>
  <si>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</si>
  <si>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</si>
  <si>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</si>
  <si>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23/03/22 - VENCIMENTO 30/03/22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</si>
  <si>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</si>
  <si>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</si>
  <si>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</si>
  <si>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</si>
  <si>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</si>
  <si>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</si>
  <si>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</si>
  <si>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</si>
  <si>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</si>
  <si>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</si>
  <si>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8. Ajuste Para o Dia Seguinte (serviço Atende)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</si>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</sst>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402181</v>
      </c>
      <c r="C7" s="9">
        <f t="shared" si="0"/>
        <v>285427</v>
      </c>
      <c r="D7" s="9">
        <f t="shared" si="0"/>
        <v>273602</v>
      </c>
      <c r="E7" s="9">
        <f t="shared" si="0"/>
        <v>67822</v>
      </c>
      <c r="F7" s="9">
        <f t="shared" si="0"/>
        <v>221242</v>
      </c>
      <c r="G7" s="9">
        <f t="shared" si="0"/>
        <v>373695</v>
      </c>
      <c r="H7" s="9">
        <f t="shared" si="0"/>
        <v>43151</v>
      </c>
      <c r="I7" s="9">
        <f t="shared" si="0"/>
        <v>279852</v>
      </c>
      <c r="J7" s="9">
        <f t="shared" si="0"/>
        <v>241331</v>
      </c>
      <c r="K7" s="9">
        <f t="shared" si="0"/>
        <v>358464</v>
      </c>
      <c r="L7" s="9">
        <f t="shared" si="0"/>
        <v>265706</v>
      </c>
      <c r="M7" s="9">
        <f t="shared" si="0"/>
        <v>129725</v>
      </c>
      <c r="N7" s="9">
        <f t="shared" si="0"/>
        <v>84260</v>
      </c>
      <c r="O7" s="9">
        <f t="shared" si="0"/>
        <v>3026458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15184</v>
      </c>
      <c r="C8" s="11">
        <f t="shared" si="1"/>
        <v>15888</v>
      </c>
      <c r="D8" s="11">
        <f t="shared" si="1"/>
        <v>10476</v>
      </c>
      <c r="E8" s="11">
        <f t="shared" si="1"/>
        <v>2340</v>
      </c>
      <c r="F8" s="11">
        <f t="shared" si="1"/>
        <v>8190</v>
      </c>
      <c r="G8" s="11">
        <f t="shared" si="1"/>
        <v>13314</v>
      </c>
      <c r="H8" s="11">
        <f t="shared" si="1"/>
        <v>2118</v>
      </c>
      <c r="I8" s="11">
        <f t="shared" si="1"/>
        <v>16272</v>
      </c>
      <c r="J8" s="11">
        <f t="shared" si="1"/>
        <v>12711</v>
      </c>
      <c r="K8" s="11">
        <f t="shared" si="1"/>
        <v>9823</v>
      </c>
      <c r="L8" s="11">
        <f t="shared" si="1"/>
        <v>7868</v>
      </c>
      <c r="M8" s="11">
        <f t="shared" si="1"/>
        <v>5751</v>
      </c>
      <c r="N8" s="11">
        <f t="shared" si="1"/>
        <v>4846</v>
      </c>
      <c r="O8" s="11">
        <f t="shared" si="1"/>
        <v>124781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15184</v>
      </c>
      <c r="C9" s="11">
        <v>15888</v>
      </c>
      <c r="D9" s="11">
        <v>10476</v>
      </c>
      <c r="E9" s="11">
        <v>2340</v>
      </c>
      <c r="F9" s="11">
        <v>8190</v>
      </c>
      <c r="G9" s="11">
        <v>13314</v>
      </c>
      <c r="H9" s="11">
        <v>2118</v>
      </c>
      <c r="I9" s="11">
        <v>16270</v>
      </c>
      <c r="J9" s="11">
        <v>12711</v>
      </c>
      <c r="K9" s="11">
        <v>9807</v>
      </c>
      <c r="L9" s="11">
        <v>7868</v>
      </c>
      <c r="M9" s="11">
        <v>5747</v>
      </c>
      <c r="N9" s="11">
        <v>4833</v>
      </c>
      <c r="O9" s="11">
        <f>SUM(B9:N9)</f>
        <v>124746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16</v>
      </c>
      <c r="L10" s="13">
        <v>0</v>
      </c>
      <c r="M10" s="13">
        <v>4</v>
      </c>
      <c r="N10" s="13">
        <v>13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386997</v>
      </c>
      <c r="C11" s="13">
        <v>269539</v>
      </c>
      <c r="D11" s="13">
        <v>263126</v>
      </c>
      <c r="E11" s="13">
        <v>65482</v>
      </c>
      <c r="F11" s="13">
        <v>213052</v>
      </c>
      <c r="G11" s="13">
        <v>360381</v>
      </c>
      <c r="H11" s="13">
        <v>41033</v>
      </c>
      <c r="I11" s="13">
        <v>263580</v>
      </c>
      <c r="J11" s="13">
        <v>228620</v>
      </c>
      <c r="K11" s="13">
        <v>348641</v>
      </c>
      <c r="L11" s="13">
        <v>257838</v>
      </c>
      <c r="M11" s="13">
        <v>123974</v>
      </c>
      <c r="N11" s="13">
        <v>79414</v>
      </c>
      <c r="O11" s="11">
        <f>SUM(B11:N11)</f>
        <v>2901677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68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1.183125832617624</v>
      </c>
      <c r="C16" s="19">
        <v>1.211519249909257</v>
      </c>
      <c r="D16" s="19">
        <v>1.187295450030237</v>
      </c>
      <c r="E16" s="19">
        <v>0.899099064974553</v>
      </c>
      <c r="F16" s="19">
        <v>1.389912305866394</v>
      </c>
      <c r="G16" s="19">
        <v>1.434503503033271</v>
      </c>
      <c r="H16" s="19">
        <v>1.692219176138997</v>
      </c>
      <c r="I16" s="19">
        <v>1.229082065591744</v>
      </c>
      <c r="J16" s="19">
        <v>1.293104909948187</v>
      </c>
      <c r="K16" s="19">
        <v>1.139303293252198</v>
      </c>
      <c r="L16" s="19">
        <v>1.240207095235142</v>
      </c>
      <c r="M16" s="19">
        <v>1.238897174822483</v>
      </c>
      <c r="N16" s="19">
        <v>1.111834697236366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1309467.9800000002</v>
      </c>
      <c r="C18" s="24">
        <f aca="true" t="shared" si="2" ref="C18:O18">SUM(C19:C27)</f>
        <v>962146.1299999999</v>
      </c>
      <c r="D18" s="24">
        <f t="shared" si="2"/>
        <v>781391.2599999999</v>
      </c>
      <c r="E18" s="24">
        <f t="shared" si="2"/>
        <v>256800.78999999995</v>
      </c>
      <c r="F18" s="24">
        <f t="shared" si="2"/>
        <v>857562.6600000001</v>
      </c>
      <c r="G18" s="24">
        <f t="shared" si="2"/>
        <v>1250743.95</v>
      </c>
      <c r="H18" s="24">
        <f t="shared" si="2"/>
        <v>223328.7</v>
      </c>
      <c r="I18" s="24">
        <f t="shared" si="2"/>
        <v>957735.1900000001</v>
      </c>
      <c r="J18" s="24">
        <f t="shared" si="2"/>
        <v>859597.7</v>
      </c>
      <c r="K18" s="24">
        <f t="shared" si="2"/>
        <v>1087215.04</v>
      </c>
      <c r="L18" s="24">
        <f t="shared" si="2"/>
        <v>1002879.82</v>
      </c>
      <c r="M18" s="24">
        <f t="shared" si="2"/>
        <v>563267.96</v>
      </c>
      <c r="N18" s="24">
        <f t="shared" si="2"/>
        <v>294516.37999999995</v>
      </c>
      <c r="O18" s="24">
        <f t="shared" si="2"/>
        <v>10406653.56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1015868.99</v>
      </c>
      <c r="C19" s="30">
        <f t="shared" si="3"/>
        <v>744793.21</v>
      </c>
      <c r="D19" s="30">
        <f t="shared" si="3"/>
        <v>626110.82</v>
      </c>
      <c r="E19" s="30">
        <f t="shared" si="3"/>
        <v>265150.11</v>
      </c>
      <c r="F19" s="30">
        <f t="shared" si="3"/>
        <v>586844.41</v>
      </c>
      <c r="G19" s="30">
        <f t="shared" si="3"/>
        <v>815551.97</v>
      </c>
      <c r="H19" s="30">
        <f t="shared" si="3"/>
        <v>126441.06</v>
      </c>
      <c r="I19" s="30">
        <f t="shared" si="3"/>
        <v>725096.53</v>
      </c>
      <c r="J19" s="30">
        <f t="shared" si="3"/>
        <v>628908.59</v>
      </c>
      <c r="K19" s="30">
        <f t="shared" si="3"/>
        <v>883004.37</v>
      </c>
      <c r="L19" s="30">
        <f t="shared" si="3"/>
        <v>745252.19</v>
      </c>
      <c r="M19" s="30">
        <f t="shared" si="3"/>
        <v>419854.96</v>
      </c>
      <c r="N19" s="30">
        <f t="shared" si="3"/>
        <v>246334.11</v>
      </c>
      <c r="O19" s="30">
        <f>SUM(B19:N19)</f>
        <v>7829211.32</v>
      </c>
    </row>
    <row r="20" spans="1:23" ht="18.75" customHeight="1">
      <c r="A20" s="26" t="s">
        <v>35</v>
      </c>
      <c r="B20" s="30">
        <f>IF(B16&lt;&gt;0,ROUND((B16-1)*B19,2),0)</f>
        <v>186031.85</v>
      </c>
      <c r="C20" s="30">
        <f aca="true" t="shared" si="4" ref="C20:N20">IF(C16&lt;&gt;0,ROUND((C16-1)*C19,2),0)</f>
        <v>157538.1</v>
      </c>
      <c r="D20" s="30">
        <f t="shared" si="4"/>
        <v>117267.71</v>
      </c>
      <c r="E20" s="30">
        <f t="shared" si="4"/>
        <v>-26753.89</v>
      </c>
      <c r="F20" s="30">
        <f t="shared" si="4"/>
        <v>228817.86</v>
      </c>
      <c r="G20" s="30">
        <f t="shared" si="4"/>
        <v>354360.19</v>
      </c>
      <c r="H20" s="30">
        <f t="shared" si="4"/>
        <v>87524.93</v>
      </c>
      <c r="I20" s="30">
        <f t="shared" si="4"/>
        <v>166106.61</v>
      </c>
      <c r="J20" s="30">
        <f t="shared" si="4"/>
        <v>184336.2</v>
      </c>
      <c r="K20" s="30">
        <f t="shared" si="4"/>
        <v>123005.42</v>
      </c>
      <c r="L20" s="30">
        <f t="shared" si="4"/>
        <v>179014.86</v>
      </c>
      <c r="M20" s="30">
        <f t="shared" si="4"/>
        <v>100302.16</v>
      </c>
      <c r="N20" s="30">
        <f t="shared" si="4"/>
        <v>27548.7</v>
      </c>
      <c r="O20" s="30">
        <f aca="true" t="shared" si="5" ref="O19:O27">SUM(B20:N20)</f>
        <v>1885100.6999999997</v>
      </c>
      <c r="W20" s="62"/>
    </row>
    <row r="21" spans="1:15" ht="18.75" customHeight="1">
      <c r="A21" s="26" t="s">
        <v>36</v>
      </c>
      <c r="B21" s="30">
        <v>50293.55</v>
      </c>
      <c r="C21" s="30">
        <v>34416.39</v>
      </c>
      <c r="D21" s="30">
        <v>20183.63</v>
      </c>
      <c r="E21" s="30">
        <v>8844.51</v>
      </c>
      <c r="F21" s="30">
        <v>25513.85</v>
      </c>
      <c r="G21" s="30">
        <v>40871.78</v>
      </c>
      <c r="H21" s="30">
        <v>4012.6</v>
      </c>
      <c r="I21" s="30">
        <v>27923.55</v>
      </c>
      <c r="J21" s="30">
        <v>29353.7</v>
      </c>
      <c r="K21" s="30">
        <v>42297.41</v>
      </c>
      <c r="L21" s="30">
        <v>39979.61</v>
      </c>
      <c r="M21" s="30">
        <v>18929.44</v>
      </c>
      <c r="N21" s="30">
        <v>11238.73</v>
      </c>
      <c r="O21" s="30">
        <f t="shared" si="5"/>
        <v>353858.74999999994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70</v>
      </c>
      <c r="B24" s="30">
        <v>983.95</v>
      </c>
      <c r="C24" s="30">
        <v>737.96</v>
      </c>
      <c r="D24" s="30">
        <v>589.44</v>
      </c>
      <c r="E24" s="30">
        <v>194.93</v>
      </c>
      <c r="F24" s="30">
        <v>652.1</v>
      </c>
      <c r="G24" s="30">
        <v>951.46</v>
      </c>
      <c r="H24" s="30">
        <v>169.41</v>
      </c>
      <c r="I24" s="30">
        <v>721.72</v>
      </c>
      <c r="J24" s="30">
        <v>656.74</v>
      </c>
      <c r="K24" s="30">
        <v>823.82</v>
      </c>
      <c r="L24" s="30">
        <v>756.53</v>
      </c>
      <c r="M24" s="30">
        <v>420.03</v>
      </c>
      <c r="N24" s="30">
        <v>222.79</v>
      </c>
      <c r="O24" s="30">
        <f t="shared" si="5"/>
        <v>7880.879999999999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588.96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-72280.97</v>
      </c>
      <c r="C29" s="30">
        <f>+C30+C32+C45+C46+C49-C50</f>
        <v>-74010.73</v>
      </c>
      <c r="D29" s="30">
        <f t="shared" si="6"/>
        <v>-49372.06</v>
      </c>
      <c r="E29" s="30">
        <f t="shared" si="6"/>
        <v>-19020.81</v>
      </c>
      <c r="F29" s="30">
        <f t="shared" si="6"/>
        <v>-39662.07</v>
      </c>
      <c r="G29" s="30">
        <f t="shared" si="6"/>
        <v>-63872.31</v>
      </c>
      <c r="H29" s="30">
        <f t="shared" si="6"/>
        <v>-43748.17</v>
      </c>
      <c r="I29" s="30">
        <f t="shared" si="6"/>
        <v>-75601.2</v>
      </c>
      <c r="J29" s="30">
        <f t="shared" si="6"/>
        <v>-59580.28</v>
      </c>
      <c r="K29" s="30">
        <f t="shared" si="6"/>
        <v>-47731.78</v>
      </c>
      <c r="L29" s="30">
        <f t="shared" si="6"/>
        <v>-38825.96</v>
      </c>
      <c r="M29" s="30">
        <f t="shared" si="6"/>
        <v>-27622.45</v>
      </c>
      <c r="N29" s="30">
        <f t="shared" si="6"/>
        <v>-22503.98</v>
      </c>
      <c r="O29" s="30">
        <f t="shared" si="6"/>
        <v>-633832.7700000001</v>
      </c>
    </row>
    <row r="30" spans="1:15" ht="18.75" customHeight="1">
      <c r="A30" s="26" t="s">
        <v>40</v>
      </c>
      <c r="B30" s="31">
        <f>+B31</f>
        <v>-66809.6</v>
      </c>
      <c r="C30" s="31">
        <f>+C31</f>
        <v>-69907.2</v>
      </c>
      <c r="D30" s="31">
        <f aca="true" t="shared" si="7" ref="D30:O30">+D31</f>
        <v>-46094.4</v>
      </c>
      <c r="E30" s="31">
        <f t="shared" si="7"/>
        <v>-10296</v>
      </c>
      <c r="F30" s="31">
        <f t="shared" si="7"/>
        <v>-36036</v>
      </c>
      <c r="G30" s="31">
        <f t="shared" si="7"/>
        <v>-58581.6</v>
      </c>
      <c r="H30" s="31">
        <f t="shared" si="7"/>
        <v>-9319.2</v>
      </c>
      <c r="I30" s="31">
        <f t="shared" si="7"/>
        <v>-71588</v>
      </c>
      <c r="J30" s="31">
        <f t="shared" si="7"/>
        <v>-55928.4</v>
      </c>
      <c r="K30" s="31">
        <f t="shared" si="7"/>
        <v>-43150.8</v>
      </c>
      <c r="L30" s="31">
        <f t="shared" si="7"/>
        <v>-34619.2</v>
      </c>
      <c r="M30" s="31">
        <f t="shared" si="7"/>
        <v>-25286.8</v>
      </c>
      <c r="N30" s="31">
        <f t="shared" si="7"/>
        <v>-21265.2</v>
      </c>
      <c r="O30" s="31">
        <f t="shared" si="7"/>
        <v>-548882.4</v>
      </c>
    </row>
    <row r="31" spans="1:26" ht="18.75" customHeight="1">
      <c r="A31" s="27" t="s">
        <v>41</v>
      </c>
      <c r="B31" s="16">
        <f>ROUND((-B9)*$G$3,2)</f>
        <v>-66809.6</v>
      </c>
      <c r="C31" s="16">
        <f aca="true" t="shared" si="8" ref="C31:N31">ROUND((-C9)*$G$3,2)</f>
        <v>-69907.2</v>
      </c>
      <c r="D31" s="16">
        <f t="shared" si="8"/>
        <v>-46094.4</v>
      </c>
      <c r="E31" s="16">
        <f t="shared" si="8"/>
        <v>-10296</v>
      </c>
      <c r="F31" s="16">
        <f t="shared" si="8"/>
        <v>-36036</v>
      </c>
      <c r="G31" s="16">
        <f t="shared" si="8"/>
        <v>-58581.6</v>
      </c>
      <c r="H31" s="16">
        <f t="shared" si="8"/>
        <v>-9319.2</v>
      </c>
      <c r="I31" s="16">
        <f t="shared" si="8"/>
        <v>-71588</v>
      </c>
      <c r="J31" s="16">
        <f t="shared" si="8"/>
        <v>-55928.4</v>
      </c>
      <c r="K31" s="16">
        <f t="shared" si="8"/>
        <v>-43150.8</v>
      </c>
      <c r="L31" s="16">
        <f t="shared" si="8"/>
        <v>-34619.2</v>
      </c>
      <c r="M31" s="16">
        <f t="shared" si="8"/>
        <v>-25286.8</v>
      </c>
      <c r="N31" s="16">
        <f t="shared" si="8"/>
        <v>-21265.2</v>
      </c>
      <c r="O31" s="32">
        <f aca="true" t="shared" si="9" ref="O31:O50">SUM(B31:N31)</f>
        <v>-548882.4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-5471.37</v>
      </c>
      <c r="C32" s="31">
        <f aca="true" t="shared" si="10" ref="C32:O32">SUM(C33:C43)</f>
        <v>-4103.53</v>
      </c>
      <c r="D32" s="31">
        <f t="shared" si="10"/>
        <v>-3277.66</v>
      </c>
      <c r="E32" s="31">
        <f t="shared" si="10"/>
        <v>-1083.95</v>
      </c>
      <c r="F32" s="31">
        <f t="shared" si="10"/>
        <v>-3626.07</v>
      </c>
      <c r="G32" s="31">
        <f t="shared" si="10"/>
        <v>-5290.71</v>
      </c>
      <c r="H32" s="31">
        <f t="shared" si="10"/>
        <v>-33348.75</v>
      </c>
      <c r="I32" s="31">
        <f t="shared" si="10"/>
        <v>-4013.2</v>
      </c>
      <c r="J32" s="31">
        <f t="shared" si="10"/>
        <v>-3651.88</v>
      </c>
      <c r="K32" s="31">
        <f t="shared" si="10"/>
        <v>-4580.98</v>
      </c>
      <c r="L32" s="31">
        <f t="shared" si="10"/>
        <v>-4206.76</v>
      </c>
      <c r="M32" s="31">
        <f t="shared" si="10"/>
        <v>-2335.65</v>
      </c>
      <c r="N32" s="31">
        <f t="shared" si="10"/>
        <v>-1238.78</v>
      </c>
      <c r="O32" s="31">
        <f t="shared" si="10"/>
        <v>-76229.29000000001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-10802.25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-10802.25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-5471.37</v>
      </c>
      <c r="C41" s="33">
        <v>-4103.53</v>
      </c>
      <c r="D41" s="33">
        <v>-3277.66</v>
      </c>
      <c r="E41" s="33">
        <v>-1083.95</v>
      </c>
      <c r="F41" s="33">
        <v>-3626.07</v>
      </c>
      <c r="G41" s="33">
        <v>-5290.71</v>
      </c>
      <c r="H41" s="33">
        <v>-942</v>
      </c>
      <c r="I41" s="33">
        <v>-4013.2</v>
      </c>
      <c r="J41" s="33">
        <v>-3651.88</v>
      </c>
      <c r="K41" s="33">
        <v>-4580.98</v>
      </c>
      <c r="L41" s="33">
        <v>-4206.76</v>
      </c>
      <c r="M41" s="33">
        <v>-2335.65</v>
      </c>
      <c r="N41" s="33">
        <v>-1238.78</v>
      </c>
      <c r="O41" s="33">
        <f t="shared" si="9"/>
        <v>-43822.54000000001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-21604.5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-21604.5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-1080.22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-1080.22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1237187.0100000002</v>
      </c>
      <c r="C48" s="36">
        <f t="shared" si="11"/>
        <v>888135.3999999999</v>
      </c>
      <c r="D48" s="36">
        <f t="shared" si="11"/>
        <v>732019.2</v>
      </c>
      <c r="E48" s="36">
        <f t="shared" si="11"/>
        <v>237779.97999999995</v>
      </c>
      <c r="F48" s="36">
        <f t="shared" si="11"/>
        <v>817900.5900000002</v>
      </c>
      <c r="G48" s="36">
        <f t="shared" si="11"/>
        <v>1186871.64</v>
      </c>
      <c r="H48" s="36">
        <f t="shared" si="11"/>
        <v>179580.53000000003</v>
      </c>
      <c r="I48" s="36">
        <f t="shared" si="11"/>
        <v>882133.9900000001</v>
      </c>
      <c r="J48" s="36">
        <f t="shared" si="11"/>
        <v>800017.4199999999</v>
      </c>
      <c r="K48" s="36">
        <f t="shared" si="11"/>
        <v>1039483.26</v>
      </c>
      <c r="L48" s="36">
        <f t="shared" si="11"/>
        <v>964053.86</v>
      </c>
      <c r="M48" s="36">
        <f t="shared" si="11"/>
        <v>535645.51</v>
      </c>
      <c r="N48" s="36">
        <f t="shared" si="11"/>
        <v>272012.39999999997</v>
      </c>
      <c r="O48" s="36">
        <f>SUM(B48:N48)</f>
        <v>9772820.790000001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-30565.56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-30565.56</v>
      </c>
      <c r="P49"/>
      <c r="Q49" s="43"/>
      <c r="R49"/>
      <c r="S49"/>
    </row>
    <row r="50" spans="1:19" ht="18.75" customHeight="1">
      <c r="A50" s="37" t="s">
        <v>78</v>
      </c>
      <c r="B50" s="33">
        <v>0</v>
      </c>
      <c r="C50" s="33">
        <v>0</v>
      </c>
      <c r="D50" s="33">
        <v>0</v>
      </c>
      <c r="E50" s="33">
        <v>-22924.7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-22924.7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54</v>
      </c>
      <c r="B54" s="51">
        <f aca="true" t="shared" si="12" ref="B54:O54">SUM(B55:B65)</f>
        <v>1237187.02</v>
      </c>
      <c r="C54" s="51">
        <f t="shared" si="12"/>
        <v>888135.4</v>
      </c>
      <c r="D54" s="51">
        <f t="shared" si="12"/>
        <v>732019.2</v>
      </c>
      <c r="E54" s="51">
        <f t="shared" si="12"/>
        <v>237779.97</v>
      </c>
      <c r="F54" s="51">
        <f t="shared" si="12"/>
        <v>817900.58</v>
      </c>
      <c r="G54" s="51">
        <f t="shared" si="12"/>
        <v>1186871.64</v>
      </c>
      <c r="H54" s="51">
        <f t="shared" si="12"/>
        <v>179580.53</v>
      </c>
      <c r="I54" s="51">
        <f t="shared" si="12"/>
        <v>882133.99</v>
      </c>
      <c r="J54" s="51">
        <f t="shared" si="12"/>
        <v>800017.41</v>
      </c>
      <c r="K54" s="51">
        <f t="shared" si="12"/>
        <v>1039483.26</v>
      </c>
      <c r="L54" s="51">
        <f t="shared" si="12"/>
        <v>964053.86</v>
      </c>
      <c r="M54" s="51">
        <f t="shared" si="12"/>
        <v>535645.52</v>
      </c>
      <c r="N54" s="51">
        <f t="shared" si="12"/>
        <v>272012.4</v>
      </c>
      <c r="O54" s="36">
        <f t="shared" si="12"/>
        <v>9772820.78</v>
      </c>
      <c r="Q54"/>
    </row>
    <row r="55" spans="1:18" ht="18.75" customHeight="1">
      <c r="A55" s="26" t="s">
        <v>55</v>
      </c>
      <c r="B55" s="51">
        <v>1009885.7</v>
      </c>
      <c r="C55" s="51">
        <v>631832.14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1641717.8399999999</v>
      </c>
      <c r="P55"/>
      <c r="Q55"/>
      <c r="R55" s="43"/>
    </row>
    <row r="56" spans="1:16" ht="18.75" customHeight="1">
      <c r="A56" s="26" t="s">
        <v>56</v>
      </c>
      <c r="B56" s="51">
        <v>227301.32</v>
      </c>
      <c r="C56" s="51">
        <v>256303.26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483604.58</v>
      </c>
      <c r="P56"/>
    </row>
    <row r="57" spans="1:17" ht="18.75" customHeight="1">
      <c r="A57" s="26" t="s">
        <v>57</v>
      </c>
      <c r="B57" s="52">
        <v>0</v>
      </c>
      <c r="C57" s="52">
        <v>0</v>
      </c>
      <c r="D57" s="31">
        <v>732019.2</v>
      </c>
      <c r="E57" s="52">
        <v>0</v>
      </c>
      <c r="F57" s="52">
        <v>0</v>
      </c>
      <c r="G57" s="52">
        <v>0</v>
      </c>
      <c r="H57" s="51">
        <v>179580.53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911599.73</v>
      </c>
      <c r="Q57"/>
    </row>
    <row r="58" spans="1:18" ht="18.75" customHeight="1">
      <c r="A58" s="26" t="s">
        <v>58</v>
      </c>
      <c r="B58" s="52">
        <v>0</v>
      </c>
      <c r="C58" s="52">
        <v>0</v>
      </c>
      <c r="D58" s="52">
        <v>0</v>
      </c>
      <c r="E58" s="31">
        <v>237779.97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237779.97</v>
      </c>
      <c r="R58"/>
    </row>
    <row r="59" spans="1:19" ht="18.75" customHeight="1">
      <c r="A59" s="26" t="s">
        <v>59</v>
      </c>
      <c r="B59" s="52">
        <v>0</v>
      </c>
      <c r="C59" s="52">
        <v>0</v>
      </c>
      <c r="D59" s="52">
        <v>0</v>
      </c>
      <c r="E59" s="52">
        <v>0</v>
      </c>
      <c r="F59" s="31">
        <v>817900.58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817900.58</v>
      </c>
      <c r="S59"/>
    </row>
    <row r="60" spans="1:20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1186871.64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1186871.64</v>
      </c>
      <c r="T60"/>
    </row>
    <row r="61" spans="1:21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882133.99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882133.99</v>
      </c>
      <c r="U61"/>
    </row>
    <row r="62" spans="1:22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800017.41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800017.41</v>
      </c>
      <c r="V62"/>
    </row>
    <row r="63" spans="1:23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1039483.26</v>
      </c>
      <c r="L63" s="31">
        <v>964053.86</v>
      </c>
      <c r="M63" s="52">
        <v>0</v>
      </c>
      <c r="N63" s="52">
        <v>0</v>
      </c>
      <c r="O63" s="36">
        <f t="shared" si="13"/>
        <v>2003537.12</v>
      </c>
      <c r="P63"/>
      <c r="W63"/>
    </row>
    <row r="64" spans="1:25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535645.52</v>
      </c>
      <c r="N64" s="52">
        <v>0</v>
      </c>
      <c r="O64" s="36">
        <f t="shared" si="13"/>
        <v>535645.52</v>
      </c>
      <c r="R64"/>
      <c r="Y64"/>
    </row>
    <row r="65" spans="1:26" ht="18.75" customHeight="1">
      <c r="A65" s="38" t="s">
        <v>65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272012.4</v>
      </c>
      <c r="O65" s="55">
        <f t="shared" si="13"/>
        <v>272012.4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2022-03-29T15:29:30Z</dcterms:modified>
  <cp:category/>
  <cp:version/>
  <cp:contentType/>
  <cp:contentStatus/>
</cp:coreProperties>
</file>