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<sst xmlns="http://schemas.openxmlformats.org/spreadsheetml/2006/main" count="83" uniqueCount="80">
  <si>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</si>
  <si>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</si>
  <si>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</si>
  <si>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</si>
  <si>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</si>
  <si>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</si>
  <si>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</si>
  <si>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</si>
  <si>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</si>
  <si>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</si>
  <si>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</si>
  <si>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</si>
  <si>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</si>
  <si>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</si>
  <si>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</si>
  <si>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</si>
  <si>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</si>
  <si>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</si>
  <si>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</si>
  <si>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</si>
  <si>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</si>
  <si>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</si>
  <si>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</si>
  <si>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</si>
  <si>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</si>
  <si>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</si>
  <si>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</si>
  <si>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</si>
  <si>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</si>
  <si>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</si>
  <si>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</si>
  <si>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</si>
  <si>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</si>
  <si>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</si>
  <si>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</si>
  <si>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</si>
  <si>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</si>
  <si>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</si>
  <si>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</si>
  <si>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</si>
  <si>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</si>
  <si>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</si>
  <si>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</si>
  <si>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</si>
  <si>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</si>
  <si>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</si>
  <si>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</si>
  <si>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</si>
  <si>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</si>
  <si>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</si>
  <si>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</si>
  <si>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</si>
  <si>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</si>
  <si>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</si>
  <si>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</si>
  <si>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</si>
  <si>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</si>
  <si>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</si>
  <si>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</si>
  <si>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</si>
  <si>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</si>
  <si>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</si>
  <si>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</si>
  <si>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</si>
  <si>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</si>
  <si>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</si>
  <si>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</si>
  <si>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25/03/22 - VENCIMENTO 01/04/22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</si>
  <si>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</si>
  <si>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</si>
  <si>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</si>
  <si>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</si>
  <si>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</si>
  <si>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</si>
  <si>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</si>
  <si>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</si>
  <si>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</si>
  <si>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</si>
  <si>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8. Ajuste Para o Dia Seguinte (serviço Atende)</t>
  </si>
  <si>
    <t>Nota: (1) Revisões do período de 19/03 a 03/12/20, lote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</si>
</sst>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396892</v>
      </c>
      <c r="C7" s="9">
        <f t="shared" si="0"/>
        <v>280423</v>
      </c>
      <c r="D7" s="9">
        <f t="shared" si="0"/>
        <v>270237</v>
      </c>
      <c r="E7" s="9">
        <f t="shared" si="0"/>
        <v>66007</v>
      </c>
      <c r="F7" s="9">
        <f t="shared" si="0"/>
        <v>222542</v>
      </c>
      <c r="G7" s="9">
        <f t="shared" si="0"/>
        <v>370621</v>
      </c>
      <c r="H7" s="9">
        <f t="shared" si="0"/>
        <v>42908</v>
      </c>
      <c r="I7" s="9">
        <f t="shared" si="0"/>
        <v>270276</v>
      </c>
      <c r="J7" s="9">
        <f t="shared" si="0"/>
        <v>237015</v>
      </c>
      <c r="K7" s="9">
        <f t="shared" si="0"/>
        <v>354582</v>
      </c>
      <c r="L7" s="9">
        <f t="shared" si="0"/>
        <v>259662</v>
      </c>
      <c r="M7" s="9">
        <f t="shared" si="0"/>
        <v>127531</v>
      </c>
      <c r="N7" s="9">
        <f t="shared" si="0"/>
        <v>82598</v>
      </c>
      <c r="O7" s="9">
        <f t="shared" si="0"/>
        <v>2981294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15995</v>
      </c>
      <c r="C8" s="11">
        <f t="shared" si="1"/>
        <v>16998</v>
      </c>
      <c r="D8" s="11">
        <f t="shared" si="1"/>
        <v>11236</v>
      </c>
      <c r="E8" s="11">
        <f t="shared" si="1"/>
        <v>2505</v>
      </c>
      <c r="F8" s="11">
        <f t="shared" si="1"/>
        <v>8858</v>
      </c>
      <c r="G8" s="11">
        <f t="shared" si="1"/>
        <v>14207</v>
      </c>
      <c r="H8" s="11">
        <f t="shared" si="1"/>
        <v>2184</v>
      </c>
      <c r="I8" s="11">
        <f t="shared" si="1"/>
        <v>16763</v>
      </c>
      <c r="J8" s="11">
        <f t="shared" si="1"/>
        <v>12961</v>
      </c>
      <c r="K8" s="11">
        <f t="shared" si="1"/>
        <v>12664</v>
      </c>
      <c r="L8" s="11">
        <f t="shared" si="1"/>
        <v>8162</v>
      </c>
      <c r="M8" s="11">
        <f t="shared" si="1"/>
        <v>5909</v>
      </c>
      <c r="N8" s="11">
        <f t="shared" si="1"/>
        <v>4800</v>
      </c>
      <c r="O8" s="11">
        <f t="shared" si="1"/>
        <v>133242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15995</v>
      </c>
      <c r="C9" s="11">
        <v>16998</v>
      </c>
      <c r="D9" s="11">
        <v>11236</v>
      </c>
      <c r="E9" s="11">
        <v>2505</v>
      </c>
      <c r="F9" s="11">
        <v>8858</v>
      </c>
      <c r="G9" s="11">
        <v>14207</v>
      </c>
      <c r="H9" s="11">
        <v>2184</v>
      </c>
      <c r="I9" s="11">
        <v>16760</v>
      </c>
      <c r="J9" s="11">
        <v>12961</v>
      </c>
      <c r="K9" s="11">
        <v>12643</v>
      </c>
      <c r="L9" s="11">
        <v>8161</v>
      </c>
      <c r="M9" s="11">
        <v>5900</v>
      </c>
      <c r="N9" s="11">
        <v>4785</v>
      </c>
      <c r="O9" s="11">
        <f>SUM(B9:N9)</f>
        <v>133193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21</v>
      </c>
      <c r="L10" s="13">
        <v>1</v>
      </c>
      <c r="M10" s="13">
        <v>9</v>
      </c>
      <c r="N10" s="13">
        <v>15</v>
      </c>
      <c r="O10" s="11">
        <f>SUM(B10:N10)</f>
        <v>49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380897</v>
      </c>
      <c r="C11" s="13">
        <v>263425</v>
      </c>
      <c r="D11" s="13">
        <v>259001</v>
      </c>
      <c r="E11" s="13">
        <v>63502</v>
      </c>
      <c r="F11" s="13">
        <v>213684</v>
      </c>
      <c r="G11" s="13">
        <v>356414</v>
      </c>
      <c r="H11" s="13">
        <v>40724</v>
      </c>
      <c r="I11" s="13">
        <v>253513</v>
      </c>
      <c r="J11" s="13">
        <v>224054</v>
      </c>
      <c r="K11" s="13">
        <v>341918</v>
      </c>
      <c r="L11" s="13">
        <v>251500</v>
      </c>
      <c r="M11" s="13">
        <v>121622</v>
      </c>
      <c r="N11" s="13">
        <v>77798</v>
      </c>
      <c r="O11" s="11">
        <f>SUM(B11:N11)</f>
        <v>2848052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68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1.196707616842106</v>
      </c>
      <c r="C16" s="19">
        <v>1.234210582536689</v>
      </c>
      <c r="D16" s="19">
        <v>1.211204515355505</v>
      </c>
      <c r="E16" s="19">
        <v>0.926859712121073</v>
      </c>
      <c r="F16" s="19">
        <v>1.385803773682943</v>
      </c>
      <c r="G16" s="19">
        <v>1.448474453905859</v>
      </c>
      <c r="H16" s="19">
        <v>1.712409390841708</v>
      </c>
      <c r="I16" s="19">
        <v>1.282050742479963</v>
      </c>
      <c r="J16" s="19">
        <v>1.317232962133615</v>
      </c>
      <c r="K16" s="19">
        <v>1.129776118706933</v>
      </c>
      <c r="L16" s="19">
        <v>1.255084695215576</v>
      </c>
      <c r="M16" s="19">
        <v>1.25973942469321</v>
      </c>
      <c r="N16" s="19">
        <v>1.130721387310445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1310533.9400000002</v>
      </c>
      <c r="C18" s="24">
        <f aca="true" t="shared" si="2" ref="C18:O18">SUM(C19:C27)</f>
        <v>965784.3499999999</v>
      </c>
      <c r="D18" s="24">
        <f t="shared" si="2"/>
        <v>789479.51</v>
      </c>
      <c r="E18" s="24">
        <f t="shared" si="2"/>
        <v>258575.44999999995</v>
      </c>
      <c r="F18" s="24">
        <f t="shared" si="2"/>
        <v>861976.6200000002</v>
      </c>
      <c r="G18" s="24">
        <f t="shared" si="2"/>
        <v>1255559.03</v>
      </c>
      <c r="H18" s="24">
        <f t="shared" si="2"/>
        <v>225221.23</v>
      </c>
      <c r="I18" s="24">
        <f t="shared" si="2"/>
        <v>967740.3500000001</v>
      </c>
      <c r="J18" s="24">
        <f t="shared" si="2"/>
        <v>862055.77</v>
      </c>
      <c r="K18" s="24">
        <f t="shared" si="2"/>
        <v>1069682.48</v>
      </c>
      <c r="L18" s="24">
        <f t="shared" si="2"/>
        <v>995314.32</v>
      </c>
      <c r="M18" s="24">
        <f t="shared" si="2"/>
        <v>564910.1599999999</v>
      </c>
      <c r="N18" s="24">
        <f t="shared" si="2"/>
        <v>294438.37999999995</v>
      </c>
      <c r="O18" s="24">
        <f t="shared" si="2"/>
        <v>10421271.590000002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1005287.75</v>
      </c>
      <c r="C19" s="30">
        <f t="shared" si="3"/>
        <v>733782.86</v>
      </c>
      <c r="D19" s="30">
        <f t="shared" si="3"/>
        <v>620139.87</v>
      </c>
      <c r="E19" s="30">
        <f t="shared" si="3"/>
        <v>258773.84</v>
      </c>
      <c r="F19" s="30">
        <f t="shared" si="3"/>
        <v>591939.47</v>
      </c>
      <c r="G19" s="30">
        <f t="shared" si="3"/>
        <v>811104.06</v>
      </c>
      <c r="H19" s="30">
        <f t="shared" si="3"/>
        <v>126080.87</v>
      </c>
      <c r="I19" s="30">
        <f t="shared" si="3"/>
        <v>702231.1</v>
      </c>
      <c r="J19" s="30">
        <f t="shared" si="3"/>
        <v>619391.3</v>
      </c>
      <c r="K19" s="30">
        <f t="shared" si="3"/>
        <v>875888.46</v>
      </c>
      <c r="L19" s="30">
        <f t="shared" si="3"/>
        <v>730325.34</v>
      </c>
      <c r="M19" s="30">
        <f t="shared" si="3"/>
        <v>413914.61</v>
      </c>
      <c r="N19" s="30">
        <f t="shared" si="3"/>
        <v>242144.3</v>
      </c>
      <c r="O19" s="30">
        <f>SUM(B19:N19)</f>
        <v>7731003.83</v>
      </c>
    </row>
    <row r="20" spans="1:23" ht="18.75" customHeight="1">
      <c r="A20" s="26" t="s">
        <v>35</v>
      </c>
      <c r="B20" s="30">
        <f>IF(B16&lt;&gt;0,ROUND((B16-1)*B19,2),0)</f>
        <v>197747.76</v>
      </c>
      <c r="C20" s="30">
        <f aca="true" t="shared" si="4" ref="C20:N20">IF(C16&lt;&gt;0,ROUND((C16-1)*C19,2),0)</f>
        <v>171859.71</v>
      </c>
      <c r="D20" s="30">
        <f t="shared" si="4"/>
        <v>130976.34</v>
      </c>
      <c r="E20" s="30">
        <f t="shared" si="4"/>
        <v>-18926.79</v>
      </c>
      <c r="F20" s="30">
        <f t="shared" si="4"/>
        <v>228372.48</v>
      </c>
      <c r="G20" s="30">
        <f t="shared" si="4"/>
        <v>363759.45</v>
      </c>
      <c r="H20" s="30">
        <f t="shared" si="4"/>
        <v>89821.2</v>
      </c>
      <c r="I20" s="30">
        <f t="shared" si="4"/>
        <v>198064.8</v>
      </c>
      <c r="J20" s="30">
        <f t="shared" si="4"/>
        <v>196491.34</v>
      </c>
      <c r="K20" s="30">
        <f t="shared" si="4"/>
        <v>113669.4</v>
      </c>
      <c r="L20" s="30">
        <f t="shared" si="4"/>
        <v>186294.82</v>
      </c>
      <c r="M20" s="30">
        <f t="shared" si="4"/>
        <v>107509.94</v>
      </c>
      <c r="N20" s="30">
        <f t="shared" si="4"/>
        <v>31653.44</v>
      </c>
      <c r="O20" s="30">
        <f aca="true" t="shared" si="5" ref="O19:O27">SUM(B20:N20)</f>
        <v>1997293.89</v>
      </c>
      <c r="W20" s="62"/>
    </row>
    <row r="21" spans="1:15" ht="18.75" customHeight="1">
      <c r="A21" s="26" t="s">
        <v>36</v>
      </c>
      <c r="B21" s="30">
        <v>50224.84</v>
      </c>
      <c r="C21" s="30">
        <v>34743.35</v>
      </c>
      <c r="D21" s="30">
        <v>20527.24</v>
      </c>
      <c r="E21" s="30">
        <v>9166.02</v>
      </c>
      <c r="F21" s="30">
        <v>25275.81</v>
      </c>
      <c r="G21" s="30">
        <v>40733.19</v>
      </c>
      <c r="H21" s="30">
        <v>3969.05</v>
      </c>
      <c r="I21" s="30">
        <v>28829.04</v>
      </c>
      <c r="J21" s="30">
        <v>29173.92</v>
      </c>
      <c r="K21" s="30">
        <v>41233.02</v>
      </c>
      <c r="L21" s="30">
        <v>40067.97</v>
      </c>
      <c r="M21" s="30">
        <v>19301.89</v>
      </c>
      <c r="N21" s="30">
        <v>11241.16</v>
      </c>
      <c r="O21" s="30">
        <f t="shared" si="5"/>
        <v>354486.50000000006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70</v>
      </c>
      <c r="B24" s="30">
        <v>983.95</v>
      </c>
      <c r="C24" s="30">
        <v>737.96</v>
      </c>
      <c r="D24" s="30">
        <v>596.4</v>
      </c>
      <c r="E24" s="30">
        <v>197.25</v>
      </c>
      <c r="F24" s="30">
        <v>654.42</v>
      </c>
      <c r="G24" s="30">
        <v>953.78</v>
      </c>
      <c r="H24" s="30">
        <v>169.41</v>
      </c>
      <c r="I24" s="30">
        <v>728.68</v>
      </c>
      <c r="J24" s="30">
        <v>656.74</v>
      </c>
      <c r="K24" s="30">
        <v>807.58</v>
      </c>
      <c r="L24" s="30">
        <v>749.56</v>
      </c>
      <c r="M24" s="30">
        <v>422.35</v>
      </c>
      <c r="N24" s="30">
        <v>227.43</v>
      </c>
      <c r="O24" s="30">
        <f t="shared" si="5"/>
        <v>7885.51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723.67</v>
      </c>
      <c r="L25" s="30">
        <v>642.4</v>
      </c>
      <c r="M25" s="30">
        <v>363.58</v>
      </c>
      <c r="N25" s="30">
        <v>190.51</v>
      </c>
      <c r="O25" s="30">
        <f t="shared" si="5"/>
        <v>6753.73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-75849.37</v>
      </c>
      <c r="C29" s="30">
        <f>+C30+C32+C45+C46+C49-C50</f>
        <v>-78894.73</v>
      </c>
      <c r="D29" s="30">
        <f t="shared" si="6"/>
        <v>-54363.97</v>
      </c>
      <c r="E29" s="30">
        <f t="shared" si="6"/>
        <v>-19759.710000000003</v>
      </c>
      <c r="F29" s="30">
        <f t="shared" si="6"/>
        <v>-47932.549999999996</v>
      </c>
      <c r="G29" s="30">
        <f t="shared" si="6"/>
        <v>-67964.52</v>
      </c>
      <c r="H29" s="30">
        <f t="shared" si="6"/>
        <v>-44331.91</v>
      </c>
      <c r="I29" s="30">
        <f t="shared" si="6"/>
        <v>-78202.89</v>
      </c>
      <c r="J29" s="30">
        <f t="shared" si="6"/>
        <v>-60680.28</v>
      </c>
      <c r="K29" s="30">
        <f t="shared" si="6"/>
        <v>-60295.719999999994</v>
      </c>
      <c r="L29" s="30">
        <f t="shared" si="6"/>
        <v>-40076.450000000004</v>
      </c>
      <c r="M29" s="30">
        <f t="shared" si="6"/>
        <v>-28308.56</v>
      </c>
      <c r="N29" s="30">
        <f t="shared" si="6"/>
        <v>-22318.62</v>
      </c>
      <c r="O29" s="30">
        <f t="shared" si="6"/>
        <v>-678979.2799999999</v>
      </c>
    </row>
    <row r="30" spans="1:15" ht="18.75" customHeight="1">
      <c r="A30" s="26" t="s">
        <v>40</v>
      </c>
      <c r="B30" s="31">
        <f>+B31</f>
        <v>-70378</v>
      </c>
      <c r="C30" s="31">
        <f>+C31</f>
        <v>-74791.2</v>
      </c>
      <c r="D30" s="31">
        <f aca="true" t="shared" si="7" ref="D30:O30">+D31</f>
        <v>-49438.4</v>
      </c>
      <c r="E30" s="31">
        <f t="shared" si="7"/>
        <v>-11022</v>
      </c>
      <c r="F30" s="31">
        <f t="shared" si="7"/>
        <v>-38975.2</v>
      </c>
      <c r="G30" s="31">
        <f t="shared" si="7"/>
        <v>-62510.8</v>
      </c>
      <c r="H30" s="31">
        <f t="shared" si="7"/>
        <v>-9609.6</v>
      </c>
      <c r="I30" s="31">
        <f t="shared" si="7"/>
        <v>-73744</v>
      </c>
      <c r="J30" s="31">
        <f t="shared" si="7"/>
        <v>-57028.4</v>
      </c>
      <c r="K30" s="31">
        <f t="shared" si="7"/>
        <v>-55629.2</v>
      </c>
      <c r="L30" s="31">
        <f t="shared" si="7"/>
        <v>-35908.4</v>
      </c>
      <c r="M30" s="31">
        <f t="shared" si="7"/>
        <v>-25960</v>
      </c>
      <c r="N30" s="31">
        <f t="shared" si="7"/>
        <v>-21054</v>
      </c>
      <c r="O30" s="31">
        <f t="shared" si="7"/>
        <v>-586049.2</v>
      </c>
    </row>
    <row r="31" spans="1:26" ht="18.75" customHeight="1">
      <c r="A31" s="27" t="s">
        <v>41</v>
      </c>
      <c r="B31" s="16">
        <f>ROUND((-B9)*$G$3,2)</f>
        <v>-70378</v>
      </c>
      <c r="C31" s="16">
        <f aca="true" t="shared" si="8" ref="C31:N31">ROUND((-C9)*$G$3,2)</f>
        <v>-74791.2</v>
      </c>
      <c r="D31" s="16">
        <f t="shared" si="8"/>
        <v>-49438.4</v>
      </c>
      <c r="E31" s="16">
        <f t="shared" si="8"/>
        <v>-11022</v>
      </c>
      <c r="F31" s="16">
        <f t="shared" si="8"/>
        <v>-38975.2</v>
      </c>
      <c r="G31" s="16">
        <f t="shared" si="8"/>
        <v>-62510.8</v>
      </c>
      <c r="H31" s="16">
        <f t="shared" si="8"/>
        <v>-9609.6</v>
      </c>
      <c r="I31" s="16">
        <f t="shared" si="8"/>
        <v>-73744</v>
      </c>
      <c r="J31" s="16">
        <f t="shared" si="8"/>
        <v>-57028.4</v>
      </c>
      <c r="K31" s="16">
        <f t="shared" si="8"/>
        <v>-55629.2</v>
      </c>
      <c r="L31" s="16">
        <f t="shared" si="8"/>
        <v>-35908.4</v>
      </c>
      <c r="M31" s="16">
        <f t="shared" si="8"/>
        <v>-25960</v>
      </c>
      <c r="N31" s="16">
        <f t="shared" si="8"/>
        <v>-21054</v>
      </c>
      <c r="O31" s="32">
        <f aca="true" t="shared" si="9" ref="O31:O50">SUM(B31:N31)</f>
        <v>-586049.2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-5471.37</v>
      </c>
      <c r="C32" s="31">
        <f aca="true" t="shared" si="10" ref="C32:O32">SUM(C33:C43)</f>
        <v>-4103.53</v>
      </c>
      <c r="D32" s="31">
        <f t="shared" si="10"/>
        <v>-4925.57</v>
      </c>
      <c r="E32" s="31">
        <f t="shared" si="10"/>
        <v>-1096.85</v>
      </c>
      <c r="F32" s="31">
        <f t="shared" si="10"/>
        <v>-8957.35</v>
      </c>
      <c r="G32" s="31">
        <f t="shared" si="10"/>
        <v>-5453.719999999999</v>
      </c>
      <c r="H32" s="31">
        <f t="shared" si="10"/>
        <v>-33632.62</v>
      </c>
      <c r="I32" s="31">
        <f t="shared" si="10"/>
        <v>-4458.889999999999</v>
      </c>
      <c r="J32" s="31">
        <f t="shared" si="10"/>
        <v>-3651.88</v>
      </c>
      <c r="K32" s="31">
        <f t="shared" si="10"/>
        <v>-4666.5199999999995</v>
      </c>
      <c r="L32" s="31">
        <f t="shared" si="10"/>
        <v>-4168.05</v>
      </c>
      <c r="M32" s="31">
        <f t="shared" si="10"/>
        <v>-2348.56</v>
      </c>
      <c r="N32" s="31">
        <f t="shared" si="10"/>
        <v>-1264.62</v>
      </c>
      <c r="O32" s="31">
        <f t="shared" si="10"/>
        <v>-84199.53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-1609.2</v>
      </c>
      <c r="E33" s="33">
        <v>0</v>
      </c>
      <c r="F33" s="33">
        <v>-5318.37</v>
      </c>
      <c r="G33" s="33">
        <v>-150.11</v>
      </c>
      <c r="H33" s="33">
        <v>-10896.87</v>
      </c>
      <c r="I33" s="33">
        <v>-406.98</v>
      </c>
      <c r="J33" s="33">
        <v>0</v>
      </c>
      <c r="K33" s="33">
        <v>-175.87</v>
      </c>
      <c r="L33" s="33">
        <v>0</v>
      </c>
      <c r="M33" s="33">
        <v>0</v>
      </c>
      <c r="N33" s="33">
        <v>0</v>
      </c>
      <c r="O33" s="33">
        <f t="shared" si="9"/>
        <v>-18557.399999999998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-5471.37</v>
      </c>
      <c r="C41" s="33">
        <v>-4103.53</v>
      </c>
      <c r="D41" s="33">
        <v>-3316.37</v>
      </c>
      <c r="E41" s="33">
        <v>-1096.85</v>
      </c>
      <c r="F41" s="33">
        <v>-3638.98</v>
      </c>
      <c r="G41" s="33">
        <v>-5303.61</v>
      </c>
      <c r="H41" s="33">
        <v>-942</v>
      </c>
      <c r="I41" s="33">
        <v>-4051.91</v>
      </c>
      <c r="J41" s="33">
        <v>-3651.88</v>
      </c>
      <c r="K41" s="33">
        <v>-4490.65</v>
      </c>
      <c r="L41" s="33">
        <v>-4168.05</v>
      </c>
      <c r="M41" s="33">
        <v>-2348.56</v>
      </c>
      <c r="N41" s="33">
        <v>-1264.62</v>
      </c>
      <c r="O41" s="33">
        <f t="shared" si="9"/>
        <v>-43848.380000000005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-21793.75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-21793.75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-1089.69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-1089.69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1234684.5700000003</v>
      </c>
      <c r="C48" s="36">
        <f t="shared" si="11"/>
        <v>886889.6199999999</v>
      </c>
      <c r="D48" s="36">
        <f t="shared" si="11"/>
        <v>735115.54</v>
      </c>
      <c r="E48" s="36">
        <f t="shared" si="11"/>
        <v>238815.73999999996</v>
      </c>
      <c r="F48" s="36">
        <f t="shared" si="11"/>
        <v>814044.0700000002</v>
      </c>
      <c r="G48" s="36">
        <f t="shared" si="11"/>
        <v>1187594.51</v>
      </c>
      <c r="H48" s="36">
        <f t="shared" si="11"/>
        <v>180889.32</v>
      </c>
      <c r="I48" s="36">
        <f t="shared" si="11"/>
        <v>889537.4600000001</v>
      </c>
      <c r="J48" s="36">
        <f t="shared" si="11"/>
        <v>801375.49</v>
      </c>
      <c r="K48" s="36">
        <f t="shared" si="11"/>
        <v>1009386.76</v>
      </c>
      <c r="L48" s="36">
        <f t="shared" si="11"/>
        <v>955237.87</v>
      </c>
      <c r="M48" s="36">
        <f t="shared" si="11"/>
        <v>536601.5999999999</v>
      </c>
      <c r="N48" s="36">
        <f t="shared" si="11"/>
        <v>272119.75999999995</v>
      </c>
      <c r="O48" s="36">
        <f>SUM(B48:N48)</f>
        <v>9742292.31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-15283.84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-15283.84</v>
      </c>
      <c r="P49"/>
      <c r="Q49"/>
      <c r="R49"/>
      <c r="S49"/>
    </row>
    <row r="50" spans="1:19" ht="18.75" customHeight="1">
      <c r="A50" s="37" t="s">
        <v>78</v>
      </c>
      <c r="B50" s="33">
        <v>0</v>
      </c>
      <c r="C50" s="33">
        <v>0</v>
      </c>
      <c r="D50" s="33">
        <v>0</v>
      </c>
      <c r="E50" s="33">
        <v>-7642.98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-7642.98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54</v>
      </c>
      <c r="B54" s="51">
        <f aca="true" t="shared" si="12" ref="B54:O54">SUM(B55:B65)</f>
        <v>1234684.57</v>
      </c>
      <c r="C54" s="51">
        <f t="shared" si="12"/>
        <v>886889.62</v>
      </c>
      <c r="D54" s="51">
        <f t="shared" si="12"/>
        <v>735115.54</v>
      </c>
      <c r="E54" s="51">
        <f t="shared" si="12"/>
        <v>238815.74</v>
      </c>
      <c r="F54" s="51">
        <f t="shared" si="12"/>
        <v>814044.07</v>
      </c>
      <c r="G54" s="51">
        <f t="shared" si="12"/>
        <v>1187594.5</v>
      </c>
      <c r="H54" s="51">
        <f t="shared" si="12"/>
        <v>180889.31</v>
      </c>
      <c r="I54" s="51">
        <f t="shared" si="12"/>
        <v>889537.46</v>
      </c>
      <c r="J54" s="51">
        <f t="shared" si="12"/>
        <v>801375.49</v>
      </c>
      <c r="K54" s="51">
        <f t="shared" si="12"/>
        <v>1009386.76</v>
      </c>
      <c r="L54" s="51">
        <f t="shared" si="12"/>
        <v>955237.87</v>
      </c>
      <c r="M54" s="51">
        <f t="shared" si="12"/>
        <v>536601.61</v>
      </c>
      <c r="N54" s="51">
        <f t="shared" si="12"/>
        <v>272119.75</v>
      </c>
      <c r="O54" s="36">
        <f t="shared" si="12"/>
        <v>9742292.29</v>
      </c>
      <c r="Q54"/>
    </row>
    <row r="55" spans="1:18" ht="18.75" customHeight="1">
      <c r="A55" s="26" t="s">
        <v>55</v>
      </c>
      <c r="B55" s="51">
        <v>1007863.22</v>
      </c>
      <c r="C55" s="51">
        <v>630954.49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1638817.71</v>
      </c>
      <c r="P55"/>
      <c r="Q55"/>
      <c r="R55" s="43"/>
    </row>
    <row r="56" spans="1:16" ht="18.75" customHeight="1">
      <c r="A56" s="26" t="s">
        <v>56</v>
      </c>
      <c r="B56" s="51">
        <v>226821.35</v>
      </c>
      <c r="C56" s="51">
        <v>255935.13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482756.48</v>
      </c>
      <c r="P56"/>
    </row>
    <row r="57" spans="1:17" ht="18.75" customHeight="1">
      <c r="A57" s="26" t="s">
        <v>57</v>
      </c>
      <c r="B57" s="52">
        <v>0</v>
      </c>
      <c r="C57" s="52">
        <v>0</v>
      </c>
      <c r="D57" s="31">
        <v>735115.54</v>
      </c>
      <c r="E57" s="52">
        <v>0</v>
      </c>
      <c r="F57" s="52">
        <v>0</v>
      </c>
      <c r="G57" s="52">
        <v>0</v>
      </c>
      <c r="H57" s="51">
        <v>180889.31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916004.8500000001</v>
      </c>
      <c r="Q57"/>
    </row>
    <row r="58" spans="1:18" ht="18.75" customHeight="1">
      <c r="A58" s="26" t="s">
        <v>58</v>
      </c>
      <c r="B58" s="52">
        <v>0</v>
      </c>
      <c r="C58" s="52">
        <v>0</v>
      </c>
      <c r="D58" s="52">
        <v>0</v>
      </c>
      <c r="E58" s="31">
        <v>238815.74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238815.74</v>
      </c>
      <c r="R58"/>
    </row>
    <row r="59" spans="1:19" ht="18.75" customHeight="1">
      <c r="A59" s="26" t="s">
        <v>59</v>
      </c>
      <c r="B59" s="52">
        <v>0</v>
      </c>
      <c r="C59" s="52">
        <v>0</v>
      </c>
      <c r="D59" s="52">
        <v>0</v>
      </c>
      <c r="E59" s="52">
        <v>0</v>
      </c>
      <c r="F59" s="31">
        <v>814044.07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814044.07</v>
      </c>
      <c r="S59"/>
    </row>
    <row r="60" spans="1:20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1187594.5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1187594.5</v>
      </c>
      <c r="T60"/>
    </row>
    <row r="61" spans="1:21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889537.46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889537.46</v>
      </c>
      <c r="U61"/>
    </row>
    <row r="62" spans="1:22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801375.49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801375.49</v>
      </c>
      <c r="V62"/>
    </row>
    <row r="63" spans="1:23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1009386.76</v>
      </c>
      <c r="L63" s="31">
        <v>955237.87</v>
      </c>
      <c r="M63" s="52">
        <v>0</v>
      </c>
      <c r="N63" s="52">
        <v>0</v>
      </c>
      <c r="O63" s="36">
        <f t="shared" si="13"/>
        <v>1964624.63</v>
      </c>
      <c r="P63"/>
      <c r="W63"/>
    </row>
    <row r="64" spans="1:25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536601.61</v>
      </c>
      <c r="N64" s="52">
        <v>0</v>
      </c>
      <c r="O64" s="36">
        <f t="shared" si="13"/>
        <v>536601.61</v>
      </c>
      <c r="R64"/>
      <c r="Y64"/>
    </row>
    <row r="65" spans="1:26" ht="18.75" customHeight="1">
      <c r="A65" s="38" t="s">
        <v>65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272119.75</v>
      </c>
      <c r="O65" s="55">
        <f t="shared" si="13"/>
        <v>272119.75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 s="68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2022-03-31T18:47:21Z</dcterms:modified>
  <cp:category/>
  <cp:version/>
  <cp:contentType/>
  <cp:contentStatus/>
</cp:coreProperties>
</file>