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20640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<sst xmlns="http://schemas.openxmlformats.org/spreadsheetml/2006/main" count="83" uniqueCount="80">
  <si>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</si>
  <si>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</si>
  <si>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</si>
  <si>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</si>
  <si>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</si>
  <si>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</si>
  <si>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</si>
  <si>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</si>
  <si>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</si>
  <si>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</si>
  <si>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</si>
  <si>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</si>
  <si>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</si>
  <si>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</si>
  <si>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</si>
  <si>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</si>
  <si>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</si>
  <si>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</si>
  <si>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</si>
  <si>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</si>
  <si>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</si>
  <si>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</si>
  <si>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</si>
  <si>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</si>
  <si>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</si>
  <si>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</si>
  <si>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</si>
  <si>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</si>
  <si>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</si>
  <si>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</si>
  <si>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</si>
  <si>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</si>
  <si>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</si>
  <si>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</si>
  <si>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</si>
  <si>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</si>
  <si>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</si>
  <si>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</si>
  <si>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</si>
  <si>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</si>
  <si>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</si>
  <si>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</si>
  <si>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</si>
  <si>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</si>
  <si>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</si>
  <si>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</si>
  <si>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</si>
  <si>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</si>
  <si>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</si>
  <si>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</si>
  <si>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</si>
  <si>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>5.4. Revisão de Remuneração pelo Serviço Atende</t>
  </si>
  <si>
    <t>6. Remuneração Líquida a Pagar (4. + 5.)</t>
  </si>
  <si>
    <t>7. Ajuste do Dia Anterior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</si>
  <si>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</si>
  <si>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</si>
  <si>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</si>
  <si>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</si>
  <si>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</si>
  <si>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</si>
  <si>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</si>
  <si>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</si>
  <si>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</si>
  <si>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</si>
  <si>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</si>
  <si>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</si>
  <si>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</si>
  <si>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26/03/22 - VENCIMENTO 01/04/22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</si>
  <si>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</si>
  <si>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</si>
  <si>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</si>
  <si>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</si>
  <si>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</si>
  <si>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</si>
  <si>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5.2.9. Desconto do saldo remanescente de investimento em SMGO"</t>
  </si>
  <si>
    <t>5.2.10. Maggi Adm. de Consórcios LTDA</t>
  </si>
  <si>
    <t>5.2.11. Atualização Monetária</t>
  </si>
  <si>
    <t>5.3. Revisão de Remuneração pelo Transporte Coletivo (1)</t>
  </si>
  <si>
    <t>8. Ajuste Para o Dia Seguinte (serviço Atende)</t>
  </si>
  <si>
    <t>Nota: (1) Revisões do período de 19/03 a 03/12/20, lote D7.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</si>
</sst>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264568</v>
      </c>
      <c r="C7" s="9">
        <f t="shared" si="0"/>
        <v>178027</v>
      </c>
      <c r="D7" s="9">
        <f t="shared" si="0"/>
        <v>191911</v>
      </c>
      <c r="E7" s="9">
        <f t="shared" si="0"/>
        <v>43194</v>
      </c>
      <c r="F7" s="9">
        <f t="shared" si="0"/>
        <v>137761</v>
      </c>
      <c r="G7" s="9">
        <f t="shared" si="0"/>
        <v>222863</v>
      </c>
      <c r="H7" s="9">
        <f t="shared" si="0"/>
        <v>27682</v>
      </c>
      <c r="I7" s="9">
        <f t="shared" si="0"/>
        <v>167938</v>
      </c>
      <c r="J7" s="9">
        <f t="shared" si="0"/>
        <v>152856</v>
      </c>
      <c r="K7" s="9">
        <f t="shared" si="0"/>
        <v>235438</v>
      </c>
      <c r="L7" s="9">
        <f t="shared" si="0"/>
        <v>173494</v>
      </c>
      <c r="M7" s="9">
        <f t="shared" si="0"/>
        <v>77225</v>
      </c>
      <c r="N7" s="9">
        <f t="shared" si="0"/>
        <v>47585</v>
      </c>
      <c r="O7" s="9">
        <f t="shared" si="0"/>
        <v>1920542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14301</v>
      </c>
      <c r="C8" s="11">
        <f t="shared" si="1"/>
        <v>14374</v>
      </c>
      <c r="D8" s="11">
        <f t="shared" si="1"/>
        <v>10487</v>
      </c>
      <c r="E8" s="11">
        <f t="shared" si="1"/>
        <v>2078</v>
      </c>
      <c r="F8" s="11">
        <f t="shared" si="1"/>
        <v>7071</v>
      </c>
      <c r="G8" s="11">
        <f t="shared" si="1"/>
        <v>11568</v>
      </c>
      <c r="H8" s="11">
        <f t="shared" si="1"/>
        <v>1765</v>
      </c>
      <c r="I8" s="11">
        <f t="shared" si="1"/>
        <v>13450</v>
      </c>
      <c r="J8" s="11">
        <f t="shared" si="1"/>
        <v>10421</v>
      </c>
      <c r="K8" s="11">
        <f t="shared" si="1"/>
        <v>11751</v>
      </c>
      <c r="L8" s="11">
        <f t="shared" si="1"/>
        <v>7027</v>
      </c>
      <c r="M8" s="11">
        <f t="shared" si="1"/>
        <v>4016</v>
      </c>
      <c r="N8" s="11">
        <f t="shared" si="1"/>
        <v>3425</v>
      </c>
      <c r="O8" s="11">
        <f t="shared" si="1"/>
        <v>111734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14301</v>
      </c>
      <c r="C9" s="11">
        <v>14374</v>
      </c>
      <c r="D9" s="11">
        <v>10487</v>
      </c>
      <c r="E9" s="11">
        <v>2078</v>
      </c>
      <c r="F9" s="11">
        <v>7071</v>
      </c>
      <c r="G9" s="11">
        <v>11568</v>
      </c>
      <c r="H9" s="11">
        <v>1765</v>
      </c>
      <c r="I9" s="11">
        <v>13448</v>
      </c>
      <c r="J9" s="11">
        <v>10421</v>
      </c>
      <c r="K9" s="11">
        <v>11733</v>
      </c>
      <c r="L9" s="11">
        <v>7027</v>
      </c>
      <c r="M9" s="11">
        <v>4012</v>
      </c>
      <c r="N9" s="11">
        <v>3411</v>
      </c>
      <c r="O9" s="11">
        <f>SUM(B9:N9)</f>
        <v>111696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2</v>
      </c>
      <c r="J10" s="13">
        <v>0</v>
      </c>
      <c r="K10" s="13">
        <v>18</v>
      </c>
      <c r="L10" s="13">
        <v>0</v>
      </c>
      <c r="M10" s="13">
        <v>4</v>
      </c>
      <c r="N10" s="13">
        <v>14</v>
      </c>
      <c r="O10" s="11">
        <f>SUM(B10:N10)</f>
        <v>38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250267</v>
      </c>
      <c r="C11" s="13">
        <v>163653</v>
      </c>
      <c r="D11" s="13">
        <v>181424</v>
      </c>
      <c r="E11" s="13">
        <v>41116</v>
      </c>
      <c r="F11" s="13">
        <v>130690</v>
      </c>
      <c r="G11" s="13">
        <v>211295</v>
      </c>
      <c r="H11" s="13">
        <v>25917</v>
      </c>
      <c r="I11" s="13">
        <v>154488</v>
      </c>
      <c r="J11" s="13">
        <v>142435</v>
      </c>
      <c r="K11" s="13">
        <v>223687</v>
      </c>
      <c r="L11" s="13">
        <v>166467</v>
      </c>
      <c r="M11" s="13">
        <v>73209</v>
      </c>
      <c r="N11" s="13">
        <v>44160</v>
      </c>
      <c r="O11" s="11">
        <f>SUM(B11:N11)</f>
        <v>1808808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2.402</v>
      </c>
      <c r="C13" s="17">
        <v>2.4814</v>
      </c>
      <c r="D13" s="17">
        <v>2.1762</v>
      </c>
      <c r="E13" s="17">
        <v>3.7177</v>
      </c>
      <c r="F13" s="17">
        <v>2.5224</v>
      </c>
      <c r="G13" s="17">
        <v>2.0754</v>
      </c>
      <c r="H13" s="17">
        <v>2.7865</v>
      </c>
      <c r="I13" s="17">
        <v>2.4639</v>
      </c>
      <c r="J13" s="17">
        <v>2.4782</v>
      </c>
      <c r="K13" s="17">
        <v>2.3425</v>
      </c>
      <c r="L13" s="17">
        <v>2.6672</v>
      </c>
      <c r="M13" s="17">
        <v>3.0778</v>
      </c>
      <c r="N13" s="17">
        <v>2.7801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26" t="s">
        <v>68</v>
      </c>
      <c r="B14" s="17">
        <v>0.1309</v>
      </c>
      <c r="C14" s="17">
        <v>0.1353</v>
      </c>
      <c r="D14" s="17">
        <v>0.1186</v>
      </c>
      <c r="E14" s="17">
        <v>0.2027</v>
      </c>
      <c r="F14" s="17">
        <v>0.1375</v>
      </c>
      <c r="G14" s="17">
        <v>0.1131</v>
      </c>
      <c r="H14" s="17">
        <v>0.1519</v>
      </c>
      <c r="I14" s="17">
        <v>0.1343</v>
      </c>
      <c r="J14" s="17">
        <v>0.1351</v>
      </c>
      <c r="K14" s="17">
        <v>0.1277</v>
      </c>
      <c r="L14" s="17">
        <v>0.1454</v>
      </c>
      <c r="M14" s="17">
        <v>0.1678</v>
      </c>
      <c r="N14" s="17">
        <v>0.1515</v>
      </c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33</v>
      </c>
      <c r="B16" s="19">
        <v>1.200728383595065</v>
      </c>
      <c r="C16" s="19">
        <v>1.252659380157476</v>
      </c>
      <c r="D16" s="19">
        <v>1.300451940513222</v>
      </c>
      <c r="E16" s="19">
        <v>0.930246371019356</v>
      </c>
      <c r="F16" s="19">
        <v>1.411252400647497</v>
      </c>
      <c r="G16" s="19">
        <v>1.451425633636872</v>
      </c>
      <c r="H16" s="19">
        <v>1.863383681432951</v>
      </c>
      <c r="I16" s="19">
        <v>1.275213101770877</v>
      </c>
      <c r="J16" s="19">
        <v>1.287826046871007</v>
      </c>
      <c r="K16" s="19">
        <v>1.164207217359203</v>
      </c>
      <c r="L16" s="19">
        <v>1.281793064523758</v>
      </c>
      <c r="M16" s="19">
        <v>1.240396641232032</v>
      </c>
      <c r="N16" s="19">
        <v>1.125295609018269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15" ht="15" customHeight="1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2"/>
    </row>
    <row r="18" spans="1:23" ht="18.75" customHeight="1">
      <c r="A18" s="23" t="s">
        <v>69</v>
      </c>
      <c r="B18" s="24">
        <f>SUM(B19:B27)</f>
        <v>894661.0599999998</v>
      </c>
      <c r="C18" s="24">
        <f aca="true" t="shared" si="2" ref="C18:O18">SUM(C19:C27)</f>
        <v>633932.28</v>
      </c>
      <c r="D18" s="24">
        <f t="shared" si="2"/>
        <v>607155.6300000001</v>
      </c>
      <c r="E18" s="24">
        <f t="shared" si="2"/>
        <v>173233.02</v>
      </c>
      <c r="F18" s="24">
        <f t="shared" si="2"/>
        <v>549809.1500000001</v>
      </c>
      <c r="G18" s="24">
        <f t="shared" si="2"/>
        <v>774175.7300000002</v>
      </c>
      <c r="H18" s="24">
        <f t="shared" si="2"/>
        <v>160110.37</v>
      </c>
      <c r="I18" s="24">
        <f t="shared" si="2"/>
        <v>616961.5800000002</v>
      </c>
      <c r="J18" s="24">
        <f t="shared" si="2"/>
        <v>550877.4400000001</v>
      </c>
      <c r="K18" s="24">
        <f t="shared" si="2"/>
        <v>742951.1300000001</v>
      </c>
      <c r="L18" s="24">
        <f t="shared" si="2"/>
        <v>690452.0499999999</v>
      </c>
      <c r="M18" s="24">
        <f t="shared" si="2"/>
        <v>347266.56000000006</v>
      </c>
      <c r="N18" s="24">
        <f t="shared" si="2"/>
        <v>173361.08000000002</v>
      </c>
      <c r="O18" s="24">
        <f t="shared" si="2"/>
        <v>6914947.080000001</v>
      </c>
      <c r="Q18" s="25"/>
      <c r="R18" s="61"/>
      <c r="S18" s="61"/>
      <c r="T18" s="61"/>
      <c r="U18" s="61"/>
      <c r="V18" s="61"/>
      <c r="W18" s="61"/>
    </row>
    <row r="19" spans="1:15" ht="18.75" customHeight="1">
      <c r="A19" s="26" t="s">
        <v>34</v>
      </c>
      <c r="B19" s="30">
        <f aca="true" t="shared" si="3" ref="B19:N19">ROUND((B13+B14)*B7,2)</f>
        <v>670124.29</v>
      </c>
      <c r="C19" s="30">
        <f t="shared" si="3"/>
        <v>465843.25</v>
      </c>
      <c r="D19" s="30">
        <f t="shared" si="3"/>
        <v>440397.36</v>
      </c>
      <c r="E19" s="30">
        <f t="shared" si="3"/>
        <v>169337.76</v>
      </c>
      <c r="F19" s="30">
        <f t="shared" si="3"/>
        <v>366430.48</v>
      </c>
      <c r="G19" s="30">
        <f t="shared" si="3"/>
        <v>487735.68</v>
      </c>
      <c r="H19" s="30">
        <f t="shared" si="3"/>
        <v>81340.79</v>
      </c>
      <c r="I19" s="30">
        <f t="shared" si="3"/>
        <v>436336.51</v>
      </c>
      <c r="J19" s="30">
        <f t="shared" si="3"/>
        <v>399458.58</v>
      </c>
      <c r="K19" s="30">
        <f t="shared" si="3"/>
        <v>581578.95</v>
      </c>
      <c r="L19" s="30">
        <f t="shared" si="3"/>
        <v>487969.22</v>
      </c>
      <c r="M19" s="30">
        <f t="shared" si="3"/>
        <v>250641.46</v>
      </c>
      <c r="N19" s="30">
        <f t="shared" si="3"/>
        <v>139500.19</v>
      </c>
      <c r="O19" s="30">
        <f>SUM(B19:N19)</f>
        <v>4976694.5200000005</v>
      </c>
    </row>
    <row r="20" spans="1:23" ht="18.75" customHeight="1">
      <c r="A20" s="26" t="s">
        <v>35</v>
      </c>
      <c r="B20" s="30">
        <f>IF(B16&lt;&gt;0,ROUND((B16-1)*B19,2),0)</f>
        <v>134512.97</v>
      </c>
      <c r="C20" s="30">
        <f aca="true" t="shared" si="4" ref="C20:N20">IF(C16&lt;&gt;0,ROUND((C16-1)*C19,2),0)</f>
        <v>117699.67</v>
      </c>
      <c r="D20" s="30">
        <f t="shared" si="4"/>
        <v>132318.24</v>
      </c>
      <c r="E20" s="30">
        <f t="shared" si="4"/>
        <v>-11811.92</v>
      </c>
      <c r="F20" s="30">
        <f t="shared" si="4"/>
        <v>150695.41</v>
      </c>
      <c r="G20" s="30">
        <f t="shared" si="4"/>
        <v>220176.39</v>
      </c>
      <c r="H20" s="30">
        <f t="shared" si="4"/>
        <v>70228.31</v>
      </c>
      <c r="I20" s="30">
        <f t="shared" si="4"/>
        <v>120085.52</v>
      </c>
      <c r="J20" s="30">
        <f t="shared" si="4"/>
        <v>114974.58</v>
      </c>
      <c r="K20" s="30">
        <f t="shared" si="4"/>
        <v>95499.46</v>
      </c>
      <c r="L20" s="30">
        <f t="shared" si="4"/>
        <v>137506.34</v>
      </c>
      <c r="M20" s="30">
        <f t="shared" si="4"/>
        <v>60253.37</v>
      </c>
      <c r="N20" s="30">
        <f t="shared" si="4"/>
        <v>17478.76</v>
      </c>
      <c r="O20" s="30">
        <f aca="true" t="shared" si="5" ref="O19:O27">SUM(B20:N20)</f>
        <v>1359617.1000000003</v>
      </c>
      <c r="W20" s="62"/>
    </row>
    <row r="21" spans="1:15" ht="18.75" customHeight="1">
      <c r="A21" s="26" t="s">
        <v>36</v>
      </c>
      <c r="B21" s="30">
        <v>32622.58</v>
      </c>
      <c r="C21" s="30">
        <v>24921.31</v>
      </c>
      <c r="D21" s="30">
        <v>16434.56</v>
      </c>
      <c r="E21" s="30">
        <v>6123.91</v>
      </c>
      <c r="F21" s="30">
        <v>16254.95</v>
      </c>
      <c r="G21" s="30">
        <v>26282.77</v>
      </c>
      <c r="H21" s="30">
        <v>3158.68</v>
      </c>
      <c r="I21" s="30">
        <v>21887.01</v>
      </c>
      <c r="J21" s="30">
        <v>19403.3</v>
      </c>
      <c r="K21" s="30">
        <v>26855.81</v>
      </c>
      <c r="L21" s="30">
        <v>26236.59</v>
      </c>
      <c r="M21" s="30">
        <v>12185.68</v>
      </c>
      <c r="N21" s="30">
        <v>6991.93</v>
      </c>
      <c r="O21" s="30">
        <f t="shared" si="5"/>
        <v>239359.07999999996</v>
      </c>
    </row>
    <row r="22" spans="1:15" ht="18.75" customHeight="1">
      <c r="A22" s="26" t="s">
        <v>37</v>
      </c>
      <c r="B22" s="30">
        <v>2951.12</v>
      </c>
      <c r="C22" s="30">
        <v>2951.12</v>
      </c>
      <c r="D22" s="30">
        <v>1475.56</v>
      </c>
      <c r="E22" s="30">
        <v>1475.56</v>
      </c>
      <c r="F22" s="30">
        <v>1475.56</v>
      </c>
      <c r="G22" s="30">
        <v>1475.56</v>
      </c>
      <c r="H22" s="30">
        <v>1475.56</v>
      </c>
      <c r="I22" s="30">
        <v>1475.56</v>
      </c>
      <c r="J22" s="30">
        <v>1475.56</v>
      </c>
      <c r="K22" s="30">
        <v>1475.56</v>
      </c>
      <c r="L22" s="30">
        <v>1475.56</v>
      </c>
      <c r="M22" s="30">
        <v>1475.56</v>
      </c>
      <c r="N22" s="30">
        <v>1475.56</v>
      </c>
      <c r="O22" s="30">
        <f t="shared" si="5"/>
        <v>22133.4</v>
      </c>
    </row>
    <row r="23" spans="1:15" ht="18.75" customHeight="1">
      <c r="A23" s="26" t="s">
        <v>38</v>
      </c>
      <c r="B23" s="30">
        <v>0</v>
      </c>
      <c r="C23" s="30">
        <v>0</v>
      </c>
      <c r="D23" s="30">
        <v>-12205.93</v>
      </c>
      <c r="E23" s="30">
        <v>0</v>
      </c>
      <c r="F23" s="30">
        <v>-10039.07</v>
      </c>
      <c r="G23" s="30">
        <v>0</v>
      </c>
      <c r="H23" s="30">
        <v>-3800.06</v>
      </c>
      <c r="I23" s="30">
        <v>-328.89</v>
      </c>
      <c r="J23" s="30">
        <v>-7713.86</v>
      </c>
      <c r="K23" s="30">
        <v>0</v>
      </c>
      <c r="L23" s="30">
        <v>0</v>
      </c>
      <c r="M23" s="30">
        <v>-3613.55</v>
      </c>
      <c r="N23" s="30">
        <v>0</v>
      </c>
      <c r="O23" s="30">
        <f t="shared" si="5"/>
        <v>-37701.36</v>
      </c>
    </row>
    <row r="24" spans="1:26" ht="18.75" customHeight="1">
      <c r="A24" s="26" t="s">
        <v>70</v>
      </c>
      <c r="B24" s="30">
        <v>1111.58</v>
      </c>
      <c r="C24" s="30">
        <v>807.58</v>
      </c>
      <c r="D24" s="30">
        <v>765.81</v>
      </c>
      <c r="E24" s="30">
        <v>218.14</v>
      </c>
      <c r="F24" s="30">
        <v>693.87</v>
      </c>
      <c r="G24" s="30">
        <v>972.34</v>
      </c>
      <c r="H24" s="30">
        <v>201.89</v>
      </c>
      <c r="I24" s="30">
        <v>765.81</v>
      </c>
      <c r="J24" s="30">
        <v>698.51</v>
      </c>
      <c r="K24" s="30">
        <v>932.89</v>
      </c>
      <c r="L24" s="30">
        <v>863.27</v>
      </c>
      <c r="M24" s="30">
        <v>424.68</v>
      </c>
      <c r="N24" s="30">
        <v>218.15</v>
      </c>
      <c r="O24" s="30">
        <f t="shared" si="5"/>
        <v>8674.52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850.34</v>
      </c>
      <c r="C25" s="30">
        <v>633.11</v>
      </c>
      <c r="D25" s="30">
        <v>555.23</v>
      </c>
      <c r="E25" s="30">
        <v>169.59</v>
      </c>
      <c r="F25" s="30">
        <v>558.76</v>
      </c>
      <c r="G25" s="30">
        <v>752.76</v>
      </c>
      <c r="H25" s="30">
        <v>151.01</v>
      </c>
      <c r="I25" s="30">
        <v>588.91</v>
      </c>
      <c r="J25" s="30">
        <v>573.86</v>
      </c>
      <c r="K25" s="30">
        <v>723.67</v>
      </c>
      <c r="L25" s="30">
        <v>642.4</v>
      </c>
      <c r="M25" s="30">
        <v>363.58</v>
      </c>
      <c r="N25" s="30">
        <v>190.51</v>
      </c>
      <c r="O25" s="30">
        <f t="shared" si="5"/>
        <v>6753.73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26" t="s">
        <v>72</v>
      </c>
      <c r="B26" s="30">
        <v>396.7</v>
      </c>
      <c r="C26" s="30">
        <v>295.35</v>
      </c>
      <c r="D26" s="30">
        <v>259.05</v>
      </c>
      <c r="E26" s="30">
        <v>79.12</v>
      </c>
      <c r="F26" s="30">
        <v>260.67</v>
      </c>
      <c r="G26" s="30">
        <v>351.17</v>
      </c>
      <c r="H26" s="30">
        <v>70.45</v>
      </c>
      <c r="I26" s="30">
        <v>273.14</v>
      </c>
      <c r="J26" s="30">
        <v>267.72</v>
      </c>
      <c r="K26" s="30">
        <v>332.75</v>
      </c>
      <c r="L26" s="30">
        <v>299.69</v>
      </c>
      <c r="M26" s="30">
        <v>169.63</v>
      </c>
      <c r="N26" s="30">
        <v>88.88</v>
      </c>
      <c r="O26" s="30">
        <f t="shared" si="5"/>
        <v>3144.32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73</v>
      </c>
      <c r="B27" s="30">
        <v>52091.48</v>
      </c>
      <c r="C27" s="30">
        <v>20780.89</v>
      </c>
      <c r="D27" s="30">
        <v>27155.75</v>
      </c>
      <c r="E27" s="30">
        <v>7640.86</v>
      </c>
      <c r="F27" s="30">
        <v>23478.52</v>
      </c>
      <c r="G27" s="30">
        <v>36429.06</v>
      </c>
      <c r="H27" s="30">
        <v>7283.74</v>
      </c>
      <c r="I27" s="30">
        <v>35878.01</v>
      </c>
      <c r="J27" s="30">
        <v>21739.19</v>
      </c>
      <c r="K27" s="30">
        <v>35552.04</v>
      </c>
      <c r="L27" s="30">
        <v>35458.98</v>
      </c>
      <c r="M27" s="30">
        <v>25366.15</v>
      </c>
      <c r="N27" s="30">
        <v>7417.1</v>
      </c>
      <c r="O27" s="30">
        <f t="shared" si="5"/>
        <v>336271.76999999996</v>
      </c>
      <c r="P27"/>
      <c r="Q27"/>
      <c r="R27"/>
      <c r="S27"/>
      <c r="T27"/>
      <c r="U27"/>
      <c r="V27"/>
      <c r="W27"/>
      <c r="X27"/>
      <c r="Y27"/>
      <c r="Z27"/>
    </row>
    <row r="28" spans="1:15" ht="18" customHeight="1">
      <c r="A28" s="27"/>
      <c r="B28" s="16"/>
      <c r="C28" s="16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</row>
    <row r="29" spans="1:15" ht="18.75" customHeight="1">
      <c r="A29" s="14" t="s">
        <v>39</v>
      </c>
      <c r="B29" s="30">
        <f aca="true" t="shared" si="6" ref="B29:O29">+B30+B32+B45+B46+B49-B50</f>
        <v>-69105.5</v>
      </c>
      <c r="C29" s="30">
        <f>+C30+C32+C45+C46+C49-C50</f>
        <v>-67736.25</v>
      </c>
      <c r="D29" s="30">
        <f t="shared" si="6"/>
        <v>-50401.18</v>
      </c>
      <c r="E29" s="30">
        <f t="shared" si="6"/>
        <v>-17997.05</v>
      </c>
      <c r="F29" s="30">
        <f t="shared" si="6"/>
        <v>-34970.75</v>
      </c>
      <c r="G29" s="30">
        <f t="shared" si="6"/>
        <v>-56306.049999999996</v>
      </c>
      <c r="H29" s="30">
        <f t="shared" si="6"/>
        <v>-32576.780000000002</v>
      </c>
      <c r="I29" s="30">
        <f t="shared" si="6"/>
        <v>-63429.579999999994</v>
      </c>
      <c r="J29" s="30">
        <f t="shared" si="6"/>
        <v>-49736.55</v>
      </c>
      <c r="K29" s="30">
        <f t="shared" si="6"/>
        <v>-56812.67999999999</v>
      </c>
      <c r="L29" s="30">
        <f t="shared" si="6"/>
        <v>-35719.15</v>
      </c>
      <c r="M29" s="30">
        <f t="shared" si="6"/>
        <v>-20014.26</v>
      </c>
      <c r="N29" s="30">
        <f t="shared" si="6"/>
        <v>-16221.39</v>
      </c>
      <c r="O29" s="30">
        <f t="shared" si="6"/>
        <v>-571027.17</v>
      </c>
    </row>
    <row r="30" spans="1:15" ht="18.75" customHeight="1">
      <c r="A30" s="26" t="s">
        <v>40</v>
      </c>
      <c r="B30" s="31">
        <f>+B31</f>
        <v>-62924.4</v>
      </c>
      <c r="C30" s="31">
        <f>+C31</f>
        <v>-63245.6</v>
      </c>
      <c r="D30" s="31">
        <f aca="true" t="shared" si="7" ref="D30:O30">+D31</f>
        <v>-46142.8</v>
      </c>
      <c r="E30" s="31">
        <f t="shared" si="7"/>
        <v>-9143.2</v>
      </c>
      <c r="F30" s="31">
        <f t="shared" si="7"/>
        <v>-31112.4</v>
      </c>
      <c r="G30" s="31">
        <f t="shared" si="7"/>
        <v>-50899.2</v>
      </c>
      <c r="H30" s="31">
        <f t="shared" si="7"/>
        <v>-7766</v>
      </c>
      <c r="I30" s="31">
        <f t="shared" si="7"/>
        <v>-59171.2</v>
      </c>
      <c r="J30" s="31">
        <f t="shared" si="7"/>
        <v>-45852.4</v>
      </c>
      <c r="K30" s="31">
        <f t="shared" si="7"/>
        <v>-51625.2</v>
      </c>
      <c r="L30" s="31">
        <f t="shared" si="7"/>
        <v>-30918.8</v>
      </c>
      <c r="M30" s="31">
        <f t="shared" si="7"/>
        <v>-17652.8</v>
      </c>
      <c r="N30" s="31">
        <f t="shared" si="7"/>
        <v>-15008.4</v>
      </c>
      <c r="O30" s="31">
        <f t="shared" si="7"/>
        <v>-491462.4</v>
      </c>
    </row>
    <row r="31" spans="1:26" ht="18.75" customHeight="1">
      <c r="A31" s="27" t="s">
        <v>41</v>
      </c>
      <c r="B31" s="16">
        <f>ROUND((-B9)*$G$3,2)</f>
        <v>-62924.4</v>
      </c>
      <c r="C31" s="16">
        <f aca="true" t="shared" si="8" ref="C31:N31">ROUND((-C9)*$G$3,2)</f>
        <v>-63245.6</v>
      </c>
      <c r="D31" s="16">
        <f t="shared" si="8"/>
        <v>-46142.8</v>
      </c>
      <c r="E31" s="16">
        <f t="shared" si="8"/>
        <v>-9143.2</v>
      </c>
      <c r="F31" s="16">
        <f t="shared" si="8"/>
        <v>-31112.4</v>
      </c>
      <c r="G31" s="16">
        <f t="shared" si="8"/>
        <v>-50899.2</v>
      </c>
      <c r="H31" s="16">
        <f t="shared" si="8"/>
        <v>-7766</v>
      </c>
      <c r="I31" s="16">
        <f t="shared" si="8"/>
        <v>-59171.2</v>
      </c>
      <c r="J31" s="16">
        <f t="shared" si="8"/>
        <v>-45852.4</v>
      </c>
      <c r="K31" s="16">
        <f t="shared" si="8"/>
        <v>-51625.2</v>
      </c>
      <c r="L31" s="16">
        <f t="shared" si="8"/>
        <v>-30918.8</v>
      </c>
      <c r="M31" s="16">
        <f t="shared" si="8"/>
        <v>-17652.8</v>
      </c>
      <c r="N31" s="16">
        <f t="shared" si="8"/>
        <v>-15008.4</v>
      </c>
      <c r="O31" s="32">
        <f aca="true" t="shared" si="9" ref="O31:O50">SUM(B31:N31)</f>
        <v>-491462.4</v>
      </c>
      <c r="P31"/>
      <c r="Q31"/>
      <c r="R31"/>
      <c r="S31"/>
      <c r="T31"/>
      <c r="U31"/>
      <c r="V31"/>
      <c r="W31"/>
      <c r="X31"/>
      <c r="Y31"/>
      <c r="Z31"/>
    </row>
    <row r="32" spans="1:15" ht="18.75" customHeight="1">
      <c r="A32" s="26" t="s">
        <v>42</v>
      </c>
      <c r="B32" s="31">
        <f>SUM(B33:B43)</f>
        <v>-6181.1</v>
      </c>
      <c r="C32" s="31">
        <f aca="true" t="shared" si="10" ref="C32:O32">SUM(C33:C43)</f>
        <v>-4490.65</v>
      </c>
      <c r="D32" s="31">
        <f t="shared" si="10"/>
        <v>-4258.38</v>
      </c>
      <c r="E32" s="31">
        <f t="shared" si="10"/>
        <v>-1212.99</v>
      </c>
      <c r="F32" s="31">
        <f t="shared" si="10"/>
        <v>-3858.35</v>
      </c>
      <c r="G32" s="31">
        <f t="shared" si="10"/>
        <v>-5406.85</v>
      </c>
      <c r="H32" s="31">
        <f t="shared" si="10"/>
        <v>-24046.65</v>
      </c>
      <c r="I32" s="31">
        <f t="shared" si="10"/>
        <v>-4258.38</v>
      </c>
      <c r="J32" s="31">
        <f t="shared" si="10"/>
        <v>-3884.15</v>
      </c>
      <c r="K32" s="31">
        <f t="shared" si="10"/>
        <v>-5187.48</v>
      </c>
      <c r="L32" s="31">
        <f t="shared" si="10"/>
        <v>-4800.35</v>
      </c>
      <c r="M32" s="31">
        <f t="shared" si="10"/>
        <v>-2361.46</v>
      </c>
      <c r="N32" s="31">
        <f t="shared" si="10"/>
        <v>-1212.99</v>
      </c>
      <c r="O32" s="31">
        <f t="shared" si="10"/>
        <v>-71159.78</v>
      </c>
    </row>
    <row r="33" spans="1:26" ht="18.75" customHeight="1">
      <c r="A33" s="27" t="s">
        <v>43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-7641.33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-7641.33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44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45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46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47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48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49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50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74</v>
      </c>
      <c r="B41" s="33">
        <v>-6181.1</v>
      </c>
      <c r="C41" s="33">
        <v>-4490.65</v>
      </c>
      <c r="D41" s="33">
        <v>-4258.38</v>
      </c>
      <c r="E41" s="33">
        <v>-1212.99</v>
      </c>
      <c r="F41" s="33">
        <v>-3858.35</v>
      </c>
      <c r="G41" s="33">
        <v>-5406.85</v>
      </c>
      <c r="H41" s="33">
        <v>-1122.66</v>
      </c>
      <c r="I41" s="33">
        <v>-4258.38</v>
      </c>
      <c r="J41" s="33">
        <v>-3884.15</v>
      </c>
      <c r="K41" s="33">
        <v>-5187.48</v>
      </c>
      <c r="L41" s="33">
        <v>-4800.35</v>
      </c>
      <c r="M41" s="33">
        <v>-2361.46</v>
      </c>
      <c r="N41" s="33">
        <v>-1212.99</v>
      </c>
      <c r="O41" s="33">
        <f t="shared" si="9"/>
        <v>-48235.79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2" t="s">
        <v>75</v>
      </c>
      <c r="B42" s="33">
        <v>0</v>
      </c>
      <c r="C42" s="33">
        <v>0</v>
      </c>
      <c r="D42" s="33">
        <v>0</v>
      </c>
      <c r="E42" s="33">
        <v>0</v>
      </c>
      <c r="F42" s="33">
        <v>0</v>
      </c>
      <c r="G42" s="33">
        <v>0</v>
      </c>
      <c r="H42" s="33">
        <v>-15282.66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f>SUM(B42:N42)</f>
        <v>-15282.66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2" t="s">
        <v>76</v>
      </c>
      <c r="B43" s="33">
        <v>0</v>
      </c>
      <c r="C43" s="33">
        <v>0</v>
      </c>
      <c r="D43" s="33">
        <v>0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f>SUM(B43:N43)</f>
        <v>0</v>
      </c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2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26" t="s">
        <v>77</v>
      </c>
      <c r="B45" s="35">
        <v>0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35">
        <v>-764.13</v>
      </c>
      <c r="I45" s="35">
        <v>0</v>
      </c>
      <c r="J45" s="35">
        <v>0</v>
      </c>
      <c r="K45" s="35">
        <v>0</v>
      </c>
      <c r="L45" s="35">
        <v>0</v>
      </c>
      <c r="M45" s="35">
        <v>0</v>
      </c>
      <c r="N45" s="35">
        <v>0</v>
      </c>
      <c r="O45" s="33">
        <f t="shared" si="9"/>
        <v>-764.13</v>
      </c>
      <c r="P45"/>
      <c r="Q45"/>
      <c r="R45"/>
      <c r="S45"/>
      <c r="T45"/>
      <c r="U45"/>
      <c r="V45"/>
      <c r="W45"/>
      <c r="X45"/>
      <c r="Y45"/>
      <c r="Z45"/>
    </row>
    <row r="46" spans="1:26" ht="18.75" customHeight="1">
      <c r="A46" s="26" t="s">
        <v>51</v>
      </c>
      <c r="B46" s="35">
        <v>0</v>
      </c>
      <c r="C46" s="35">
        <v>0</v>
      </c>
      <c r="D46" s="35">
        <v>0</v>
      </c>
      <c r="E46" s="35">
        <v>0</v>
      </c>
      <c r="F46" s="35">
        <v>0</v>
      </c>
      <c r="G46" s="35">
        <v>0</v>
      </c>
      <c r="H46" s="35">
        <v>0</v>
      </c>
      <c r="I46" s="35">
        <v>0</v>
      </c>
      <c r="J46" s="35">
        <v>0</v>
      </c>
      <c r="K46" s="35">
        <v>0</v>
      </c>
      <c r="L46" s="35">
        <v>0</v>
      </c>
      <c r="M46" s="35">
        <v>0</v>
      </c>
      <c r="N46" s="35">
        <v>0</v>
      </c>
      <c r="O46" s="33">
        <f t="shared" si="9"/>
        <v>0</v>
      </c>
      <c r="P46"/>
      <c r="Q46"/>
      <c r="R46"/>
      <c r="S46"/>
      <c r="T46"/>
      <c r="U46"/>
      <c r="V46"/>
      <c r="W46"/>
      <c r="X46"/>
      <c r="Y46"/>
      <c r="Z46"/>
    </row>
    <row r="47" spans="1:26" ht="18.75" customHeight="1">
      <c r="A47" s="26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3"/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4" t="s">
        <v>52</v>
      </c>
      <c r="B48" s="36">
        <f aca="true" t="shared" si="11" ref="B48:N48">+B18+B29</f>
        <v>825555.5599999998</v>
      </c>
      <c r="C48" s="36">
        <f t="shared" si="11"/>
        <v>566196.03</v>
      </c>
      <c r="D48" s="36">
        <f t="shared" si="11"/>
        <v>556754.4500000001</v>
      </c>
      <c r="E48" s="36">
        <f t="shared" si="11"/>
        <v>155235.97</v>
      </c>
      <c r="F48" s="36">
        <f t="shared" si="11"/>
        <v>514838.40000000014</v>
      </c>
      <c r="G48" s="36">
        <f t="shared" si="11"/>
        <v>717869.6800000002</v>
      </c>
      <c r="H48" s="36">
        <f t="shared" si="11"/>
        <v>127533.59</v>
      </c>
      <c r="I48" s="36">
        <f t="shared" si="11"/>
        <v>553532.0000000002</v>
      </c>
      <c r="J48" s="36">
        <f t="shared" si="11"/>
        <v>501140.8900000001</v>
      </c>
      <c r="K48" s="36">
        <f t="shared" si="11"/>
        <v>686138.4500000002</v>
      </c>
      <c r="L48" s="36">
        <f t="shared" si="11"/>
        <v>654732.8999999999</v>
      </c>
      <c r="M48" s="36">
        <f t="shared" si="11"/>
        <v>327252.30000000005</v>
      </c>
      <c r="N48" s="36">
        <f t="shared" si="11"/>
        <v>157139.69</v>
      </c>
      <c r="O48" s="36">
        <f>SUM(B48:N48)</f>
        <v>6343919.91</v>
      </c>
      <c r="P48"/>
      <c r="Q48"/>
      <c r="R48"/>
      <c r="S48"/>
      <c r="T48"/>
      <c r="U48"/>
      <c r="V48"/>
      <c r="W48"/>
      <c r="X48"/>
      <c r="Y48"/>
      <c r="Z48"/>
    </row>
    <row r="49" spans="1:19" ht="18.75" customHeight="1">
      <c r="A49" s="37" t="s">
        <v>53</v>
      </c>
      <c r="B49" s="33">
        <v>0</v>
      </c>
      <c r="C49" s="33">
        <v>0</v>
      </c>
      <c r="D49" s="33">
        <v>0</v>
      </c>
      <c r="E49" s="33">
        <v>-7642.98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16">
        <f t="shared" si="9"/>
        <v>-7642.98</v>
      </c>
      <c r="P49"/>
      <c r="Q49" s="43"/>
      <c r="R49"/>
      <c r="S49"/>
    </row>
    <row r="50" spans="1:19" ht="18.75" customHeight="1">
      <c r="A50" s="37" t="s">
        <v>78</v>
      </c>
      <c r="B50" s="33">
        <v>0</v>
      </c>
      <c r="C50" s="33">
        <v>0</v>
      </c>
      <c r="D50" s="33">
        <v>0</v>
      </c>
      <c r="E50" s="33">
        <v>-2.12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16">
        <f t="shared" si="9"/>
        <v>-2.12</v>
      </c>
      <c r="P50"/>
      <c r="Q50"/>
      <c r="R50"/>
      <c r="S50"/>
    </row>
    <row r="51" spans="1:19" ht="15.75">
      <c r="A51" s="38"/>
      <c r="B51" s="39"/>
      <c r="C51" s="39"/>
      <c r="D51" s="40"/>
      <c r="E51" s="40"/>
      <c r="F51" s="40"/>
      <c r="G51" s="40"/>
      <c r="H51" s="40"/>
      <c r="I51" s="39"/>
      <c r="J51" s="40"/>
      <c r="K51" s="40"/>
      <c r="L51" s="40"/>
      <c r="M51" s="40"/>
      <c r="N51" s="40"/>
      <c r="O51" s="41"/>
      <c r="P51" s="42"/>
      <c r="Q51"/>
      <c r="R51" s="43"/>
      <c r="S51"/>
    </row>
    <row r="52" spans="1:19" ht="12.75" customHeight="1">
      <c r="A52" s="44"/>
      <c r="B52" s="45"/>
      <c r="C52" s="45"/>
      <c r="D52" s="46"/>
      <c r="E52" s="46"/>
      <c r="F52" s="46"/>
      <c r="G52" s="46"/>
      <c r="H52" s="46"/>
      <c r="I52" s="45"/>
      <c r="J52" s="46"/>
      <c r="K52" s="46"/>
      <c r="L52" s="46"/>
      <c r="M52" s="46"/>
      <c r="N52" s="46"/>
      <c r="O52" s="47"/>
      <c r="P52" s="42"/>
      <c r="Q52"/>
      <c r="R52" s="43"/>
      <c r="S52"/>
    </row>
    <row r="53" spans="1:17" ht="15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50"/>
      <c r="Q53"/>
    </row>
    <row r="54" spans="1:17" ht="18.75" customHeight="1">
      <c r="A54" s="14" t="s">
        <v>54</v>
      </c>
      <c r="B54" s="51">
        <f aca="true" t="shared" si="12" ref="B54:O54">SUM(B55:B65)</f>
        <v>825555.55</v>
      </c>
      <c r="C54" s="51">
        <f t="shared" si="12"/>
        <v>566196.02</v>
      </c>
      <c r="D54" s="51">
        <f t="shared" si="12"/>
        <v>556754.45</v>
      </c>
      <c r="E54" s="51">
        <f t="shared" si="12"/>
        <v>155235.96</v>
      </c>
      <c r="F54" s="51">
        <f t="shared" si="12"/>
        <v>514838.41</v>
      </c>
      <c r="G54" s="51">
        <f t="shared" si="12"/>
        <v>717869.67</v>
      </c>
      <c r="H54" s="51">
        <f t="shared" si="12"/>
        <v>127533.58</v>
      </c>
      <c r="I54" s="51">
        <f t="shared" si="12"/>
        <v>553532.01</v>
      </c>
      <c r="J54" s="51">
        <f t="shared" si="12"/>
        <v>501140.9</v>
      </c>
      <c r="K54" s="51">
        <f t="shared" si="12"/>
        <v>686138.44</v>
      </c>
      <c r="L54" s="51">
        <f t="shared" si="12"/>
        <v>654732.91</v>
      </c>
      <c r="M54" s="51">
        <f t="shared" si="12"/>
        <v>327252.3</v>
      </c>
      <c r="N54" s="51">
        <f t="shared" si="12"/>
        <v>157139.69</v>
      </c>
      <c r="O54" s="36">
        <f t="shared" si="12"/>
        <v>6343919.890000001</v>
      </c>
      <c r="Q54"/>
    </row>
    <row r="55" spans="1:18" ht="18.75" customHeight="1">
      <c r="A55" s="26" t="s">
        <v>55</v>
      </c>
      <c r="B55" s="51">
        <v>677205.14</v>
      </c>
      <c r="C55" s="51">
        <v>405025.85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6">
        <f>SUM(B55:N55)</f>
        <v>1082230.99</v>
      </c>
      <c r="P55"/>
      <c r="Q55"/>
      <c r="R55" s="43"/>
    </row>
    <row r="56" spans="1:16" ht="18.75" customHeight="1">
      <c r="A56" s="26" t="s">
        <v>56</v>
      </c>
      <c r="B56" s="51">
        <v>148350.41</v>
      </c>
      <c r="C56" s="51">
        <v>161170.17</v>
      </c>
      <c r="D56" s="52">
        <v>0</v>
      </c>
      <c r="E56" s="52">
        <v>0</v>
      </c>
      <c r="F56" s="52">
        <v>0</v>
      </c>
      <c r="G56" s="52">
        <v>0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aca="true" t="shared" si="13" ref="O56:O65">SUM(B56:N56)</f>
        <v>309520.58</v>
      </c>
      <c r="P56"/>
    </row>
    <row r="57" spans="1:17" ht="18.75" customHeight="1">
      <c r="A57" s="26" t="s">
        <v>57</v>
      </c>
      <c r="B57" s="52">
        <v>0</v>
      </c>
      <c r="C57" s="52">
        <v>0</v>
      </c>
      <c r="D57" s="31">
        <v>556754.45</v>
      </c>
      <c r="E57" s="52">
        <v>0</v>
      </c>
      <c r="F57" s="52">
        <v>0</v>
      </c>
      <c r="G57" s="52">
        <v>0</v>
      </c>
      <c r="H57" s="51">
        <v>127533.58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1">
        <f t="shared" si="13"/>
        <v>684288.0299999999</v>
      </c>
      <c r="Q57"/>
    </row>
    <row r="58" spans="1:18" ht="18.75" customHeight="1">
      <c r="A58" s="26" t="s">
        <v>58</v>
      </c>
      <c r="B58" s="52">
        <v>0</v>
      </c>
      <c r="C58" s="52">
        <v>0</v>
      </c>
      <c r="D58" s="52">
        <v>0</v>
      </c>
      <c r="E58" s="31">
        <v>155235.96</v>
      </c>
      <c r="F58" s="52">
        <v>0</v>
      </c>
      <c r="G58" s="52">
        <v>0</v>
      </c>
      <c r="H58" s="52">
        <v>0</v>
      </c>
      <c r="I58" s="52">
        <v>0</v>
      </c>
      <c r="J58" s="52">
        <v>0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155235.96</v>
      </c>
      <c r="R58"/>
    </row>
    <row r="59" spans="1:19" ht="18.75" customHeight="1">
      <c r="A59" s="26" t="s">
        <v>59</v>
      </c>
      <c r="B59" s="52">
        <v>0</v>
      </c>
      <c r="C59" s="52">
        <v>0</v>
      </c>
      <c r="D59" s="52">
        <v>0</v>
      </c>
      <c r="E59" s="52">
        <v>0</v>
      </c>
      <c r="F59" s="31">
        <v>514838.41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31">
        <f t="shared" si="13"/>
        <v>514838.41</v>
      </c>
      <c r="S59"/>
    </row>
    <row r="60" spans="1:20" ht="18.75" customHeight="1">
      <c r="A60" s="26" t="s">
        <v>60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1">
        <v>717869.67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52">
        <v>0</v>
      </c>
      <c r="N60" s="52">
        <v>0</v>
      </c>
      <c r="O60" s="36">
        <f t="shared" si="13"/>
        <v>717869.67</v>
      </c>
      <c r="T60"/>
    </row>
    <row r="61" spans="1:21" ht="18.75" customHeight="1">
      <c r="A61" s="26" t="s">
        <v>61</v>
      </c>
      <c r="B61" s="52">
        <v>0</v>
      </c>
      <c r="C61" s="52">
        <v>0</v>
      </c>
      <c r="D61" s="52">
        <v>0</v>
      </c>
      <c r="E61" s="52">
        <v>0</v>
      </c>
      <c r="F61" s="52">
        <v>0</v>
      </c>
      <c r="G61" s="52">
        <v>0</v>
      </c>
      <c r="H61" s="52">
        <v>0</v>
      </c>
      <c r="I61" s="51">
        <v>553532.01</v>
      </c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36">
        <f t="shared" si="13"/>
        <v>553532.01</v>
      </c>
      <c r="U61"/>
    </row>
    <row r="62" spans="1:22" ht="18.75" customHeight="1">
      <c r="A62" s="26" t="s">
        <v>62</v>
      </c>
      <c r="B62" s="52">
        <v>0</v>
      </c>
      <c r="C62" s="52">
        <v>0</v>
      </c>
      <c r="D62" s="52">
        <v>0</v>
      </c>
      <c r="E62" s="52">
        <v>0</v>
      </c>
      <c r="F62" s="52">
        <v>0</v>
      </c>
      <c r="G62" s="52">
        <v>0</v>
      </c>
      <c r="H62" s="52">
        <v>0</v>
      </c>
      <c r="I62" s="52">
        <v>0</v>
      </c>
      <c r="J62" s="31">
        <v>501140.9</v>
      </c>
      <c r="K62" s="52">
        <v>0</v>
      </c>
      <c r="L62" s="52">
        <v>0</v>
      </c>
      <c r="M62" s="52">
        <v>0</v>
      </c>
      <c r="N62" s="52">
        <v>0</v>
      </c>
      <c r="O62" s="36">
        <f t="shared" si="13"/>
        <v>501140.9</v>
      </c>
      <c r="V62"/>
    </row>
    <row r="63" spans="1:23" ht="18.75" customHeight="1">
      <c r="A63" s="26" t="s">
        <v>63</v>
      </c>
      <c r="B63" s="52">
        <v>0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31">
        <v>686138.44</v>
      </c>
      <c r="L63" s="31">
        <v>654732.91</v>
      </c>
      <c r="M63" s="52">
        <v>0</v>
      </c>
      <c r="N63" s="52">
        <v>0</v>
      </c>
      <c r="O63" s="36">
        <f t="shared" si="13"/>
        <v>1340871.35</v>
      </c>
      <c r="P63"/>
      <c r="W63"/>
    </row>
    <row r="64" spans="1:25" ht="18.75" customHeight="1">
      <c r="A64" s="26" t="s">
        <v>64</v>
      </c>
      <c r="B64" s="52">
        <v>0</v>
      </c>
      <c r="C64" s="52">
        <v>0</v>
      </c>
      <c r="D64" s="52">
        <v>0</v>
      </c>
      <c r="E64" s="52">
        <v>0</v>
      </c>
      <c r="F64" s="52">
        <v>0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31">
        <v>327252.3</v>
      </c>
      <c r="N64" s="52">
        <v>0</v>
      </c>
      <c r="O64" s="36">
        <f t="shared" si="13"/>
        <v>327252.3</v>
      </c>
      <c r="R64"/>
      <c r="Y64"/>
    </row>
    <row r="65" spans="1:26" ht="18.75" customHeight="1">
      <c r="A65" s="38" t="s">
        <v>65</v>
      </c>
      <c r="B65" s="53">
        <v>0</v>
      </c>
      <c r="C65" s="53">
        <v>0</v>
      </c>
      <c r="D65" s="53">
        <v>0</v>
      </c>
      <c r="E65" s="53">
        <v>0</v>
      </c>
      <c r="F65" s="53">
        <v>0</v>
      </c>
      <c r="G65" s="53">
        <v>0</v>
      </c>
      <c r="H65" s="53">
        <v>0</v>
      </c>
      <c r="I65" s="53">
        <v>0</v>
      </c>
      <c r="J65" s="53">
        <v>0</v>
      </c>
      <c r="K65" s="53">
        <v>0</v>
      </c>
      <c r="L65" s="53">
        <v>0</v>
      </c>
      <c r="M65" s="53">
        <v>0</v>
      </c>
      <c r="N65" s="54">
        <v>157139.69</v>
      </c>
      <c r="O65" s="55">
        <f t="shared" si="13"/>
        <v>157139.69</v>
      </c>
      <c r="P65"/>
      <c r="S65"/>
      <c r="Z65"/>
    </row>
    <row r="66" spans="1:12" ht="21" customHeight="1">
      <c r="A66" s="56" t="s">
        <v>79</v>
      </c>
      <c r="B66" s="57"/>
      <c r="C66" s="57"/>
      <c r="D66"/>
      <c r="E66"/>
      <c r="F66"/>
      <c r="G66"/>
      <c r="H66" s="58"/>
      <c r="I66" s="58"/>
      <c r="J66"/>
      <c r="K66"/>
      <c r="L66"/>
    </row>
    <row r="67" spans="1:14" ht="15.75">
      <c r="A67" s="67"/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</row>
    <row r="68" spans="2:12" ht="13.5">
      <c r="B68" s="57"/>
      <c r="C68" s="57"/>
      <c r="D68"/>
      <c r="E68"/>
      <c r="F68"/>
      <c r="G68"/>
      <c r="H68" s="58"/>
      <c r="I68" s="58"/>
      <c r="J68"/>
      <c r="K68"/>
      <c r="L68"/>
    </row>
    <row r="69" spans="2:12" ht="13.5">
      <c r="B69" s="57"/>
      <c r="C69" s="57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 s="59"/>
      <c r="I70" s="59"/>
      <c r="J70" s="60"/>
      <c r="K70" s="60"/>
      <c r="L70" s="6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spans="2:12" ht="13.5">
      <c r="B73"/>
      <c r="C73"/>
      <c r="D73"/>
      <c r="E73"/>
      <c r="F73"/>
      <c r="G73"/>
      <c r="H73"/>
      <c r="I73"/>
      <c r="J73"/>
      <c r="K73"/>
      <c r="L73"/>
    </row>
    <row r="74" spans="2:12" ht="13.5">
      <c r="B74"/>
      <c r="C74"/>
      <c r="D74"/>
      <c r="E74"/>
      <c r="F74"/>
      <c r="G74"/>
      <c r="H74"/>
      <c r="I74"/>
      <c r="J74"/>
      <c r="K74"/>
      <c r="L74"/>
    </row>
    <row r="75" spans="2:12" ht="13.5">
      <c r="B75"/>
      <c r="C75"/>
      <c r="D75"/>
      <c r="E75"/>
      <c r="F75"/>
      <c r="G75"/>
      <c r="H75"/>
      <c r="I75"/>
      <c r="J75"/>
      <c r="K75"/>
      <c r="L75"/>
    </row>
    <row r="76" spans="2:12" ht="13.5">
      <c r="B76"/>
      <c r="C76"/>
      <c r="D76"/>
      <c r="E76"/>
      <c r="F76"/>
      <c r="G76"/>
      <c r="H76"/>
      <c r="I76"/>
      <c r="J76"/>
      <c r="K76"/>
      <c r="L76"/>
    </row>
    <row r="77" ht="13.5">
      <c r="K77"/>
    </row>
    <row r="78" ht="13.5">
      <c r="L78"/>
    </row>
    <row r="79" ht="13.5">
      <c r="M79"/>
    </row>
    <row r="80" ht="13.5">
      <c r="N80"/>
    </row>
    <row r="107" spans="2:14" ht="13.5"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</row>
    <row r="109" spans="2:14" ht="13.5"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</row>
  </sheetData>
  <sheetProtection/>
  <mergeCells count="6">
    <mergeCell ref="A1:O1"/>
    <mergeCell ref="A2:O2"/>
    <mergeCell ref="A4:A6"/>
    <mergeCell ref="B4:N4"/>
    <mergeCell ref="O4:O6"/>
    <mergeCell ref="A67:N67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2022-03-31T18:46:48Z</dcterms:modified>
  <cp:category/>
  <cp:version/>
  <cp:contentType/>
  <cp:contentStatus/>
</cp:coreProperties>
</file>