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<sst xmlns="http://schemas.openxmlformats.org/spreadsheetml/2006/main" count="83" uniqueCount="80">
  <si>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</si>
  <si>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</si>
  <si>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</si>
  <si>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</si>
  <si>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</si>
  <si>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</si>
  <si>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</si>
  <si>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</si>
  <si>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</si>
  <si>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</si>
  <si>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</si>
  <si>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</si>
  <si>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</si>
  <si>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</si>
  <si>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</si>
  <si>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</si>
  <si>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</si>
  <si>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</si>
  <si>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</si>
  <si>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</si>
  <si>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</si>
  <si>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</si>
  <si>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</si>
  <si>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</si>
  <si>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</si>
  <si>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</si>
  <si>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</si>
  <si>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</si>
  <si>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</si>
  <si>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</si>
  <si>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</si>
  <si>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</si>
  <si>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</si>
  <si>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</si>
  <si>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</si>
  <si>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</si>
  <si>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</si>
  <si>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</si>
  <si>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</si>
  <si>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</si>
  <si>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</si>
  <si>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</si>
  <si>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</si>
  <si>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</si>
  <si>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</si>
  <si>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</si>
  <si>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</si>
  <si>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</si>
  <si>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</si>
  <si>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</si>
  <si>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</si>
  <si>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</si>
  <si>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</si>
  <si>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</si>
  <si>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</si>
  <si>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</si>
  <si>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</si>
  <si>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</si>
  <si>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</si>
  <si>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</si>
  <si>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</si>
  <si>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</si>
  <si>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</si>
  <si>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</si>
  <si>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</si>
  <si>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</si>
  <si>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</si>
  <si>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30/03/22 - VENCIMENTO 06/04/22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</si>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</sst>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400031</v>
      </c>
      <c r="C7" s="9">
        <f t="shared" si="0"/>
        <v>283419</v>
      </c>
      <c r="D7" s="9">
        <f t="shared" si="0"/>
        <v>273527</v>
      </c>
      <c r="E7" s="9">
        <f t="shared" si="0"/>
        <v>68226</v>
      </c>
      <c r="F7" s="9">
        <f t="shared" si="0"/>
        <v>212903</v>
      </c>
      <c r="G7" s="9">
        <f t="shared" si="0"/>
        <v>374980</v>
      </c>
      <c r="H7" s="9">
        <f t="shared" si="0"/>
        <v>44964</v>
      </c>
      <c r="I7" s="9">
        <f t="shared" si="0"/>
        <v>276796</v>
      </c>
      <c r="J7" s="9">
        <f t="shared" si="0"/>
        <v>240991</v>
      </c>
      <c r="K7" s="9">
        <f t="shared" si="0"/>
        <v>364070</v>
      </c>
      <c r="L7" s="9">
        <f t="shared" si="0"/>
        <v>264982</v>
      </c>
      <c r="M7" s="9">
        <f t="shared" si="0"/>
        <v>130279</v>
      </c>
      <c r="N7" s="9">
        <f t="shared" si="0"/>
        <v>83766</v>
      </c>
      <c r="O7" s="9">
        <f t="shared" si="0"/>
        <v>3018934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15104</v>
      </c>
      <c r="C8" s="11">
        <f t="shared" si="1"/>
        <v>15970</v>
      </c>
      <c r="D8" s="11">
        <f t="shared" si="1"/>
        <v>10531</v>
      </c>
      <c r="E8" s="11">
        <f t="shared" si="1"/>
        <v>2339</v>
      </c>
      <c r="F8" s="11">
        <f t="shared" si="1"/>
        <v>7639</v>
      </c>
      <c r="G8" s="11">
        <f t="shared" si="1"/>
        <v>13019</v>
      </c>
      <c r="H8" s="11">
        <f t="shared" si="1"/>
        <v>2161</v>
      </c>
      <c r="I8" s="11">
        <f t="shared" si="1"/>
        <v>15918</v>
      </c>
      <c r="J8" s="11">
        <f t="shared" si="1"/>
        <v>12221</v>
      </c>
      <c r="K8" s="11">
        <f t="shared" si="1"/>
        <v>9872</v>
      </c>
      <c r="L8" s="11">
        <f t="shared" si="1"/>
        <v>7612</v>
      </c>
      <c r="M8" s="11">
        <f t="shared" si="1"/>
        <v>5643</v>
      </c>
      <c r="N8" s="11">
        <f t="shared" si="1"/>
        <v>4694</v>
      </c>
      <c r="O8" s="11">
        <f t="shared" si="1"/>
        <v>122723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15104</v>
      </c>
      <c r="C9" s="11">
        <v>15970</v>
      </c>
      <c r="D9" s="11">
        <v>10531</v>
      </c>
      <c r="E9" s="11">
        <v>2339</v>
      </c>
      <c r="F9" s="11">
        <v>7639</v>
      </c>
      <c r="G9" s="11">
        <v>13019</v>
      </c>
      <c r="H9" s="11">
        <v>2161</v>
      </c>
      <c r="I9" s="11">
        <v>15916</v>
      </c>
      <c r="J9" s="11">
        <v>12221</v>
      </c>
      <c r="K9" s="11">
        <v>9862</v>
      </c>
      <c r="L9" s="11">
        <v>7610</v>
      </c>
      <c r="M9" s="11">
        <v>5639</v>
      </c>
      <c r="N9" s="11">
        <v>4682</v>
      </c>
      <c r="O9" s="11">
        <f>SUM(B9:N9)</f>
        <v>122693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10</v>
      </c>
      <c r="L10" s="13">
        <v>2</v>
      </c>
      <c r="M10" s="13">
        <v>4</v>
      </c>
      <c r="N10" s="13">
        <v>12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384927</v>
      </c>
      <c r="C11" s="13">
        <v>267449</v>
      </c>
      <c r="D11" s="13">
        <v>262996</v>
      </c>
      <c r="E11" s="13">
        <v>65887</v>
      </c>
      <c r="F11" s="13">
        <v>205264</v>
      </c>
      <c r="G11" s="13">
        <v>361961</v>
      </c>
      <c r="H11" s="13">
        <v>42803</v>
      </c>
      <c r="I11" s="13">
        <v>260878</v>
      </c>
      <c r="J11" s="13">
        <v>228770</v>
      </c>
      <c r="K11" s="13">
        <v>354198</v>
      </c>
      <c r="L11" s="13">
        <v>257370</v>
      </c>
      <c r="M11" s="13">
        <v>124636</v>
      </c>
      <c r="N11" s="13">
        <v>79072</v>
      </c>
      <c r="O11" s="11">
        <f>SUM(B11:N11)</f>
        <v>2896211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68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1.19357696315375</v>
      </c>
      <c r="C16" s="19">
        <v>1.227010280933358</v>
      </c>
      <c r="D16" s="19">
        <v>1.192799078190701</v>
      </c>
      <c r="E16" s="19">
        <v>0.905879935805876</v>
      </c>
      <c r="F16" s="19">
        <v>1.427941573315549</v>
      </c>
      <c r="G16" s="19">
        <v>1.432431033191252</v>
      </c>
      <c r="H16" s="19">
        <v>1.677037840371104</v>
      </c>
      <c r="I16" s="19">
        <v>1.240495189860034</v>
      </c>
      <c r="J16" s="19">
        <v>1.315351110026773</v>
      </c>
      <c r="K16" s="19">
        <v>1.12397633836518</v>
      </c>
      <c r="L16" s="19">
        <v>1.246128709798403</v>
      </c>
      <c r="M16" s="19">
        <v>1.239950088741241</v>
      </c>
      <c r="N16" s="19">
        <v>1.115973395440394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1317951.1400000004</v>
      </c>
      <c r="C18" s="24">
        <f aca="true" t="shared" si="2" ref="C18:O18">SUM(C19:C27)</f>
        <v>970431.1399999999</v>
      </c>
      <c r="D18" s="24">
        <f t="shared" si="2"/>
        <v>786354.0000000001</v>
      </c>
      <c r="E18" s="24">
        <f t="shared" si="2"/>
        <v>261038.00999999998</v>
      </c>
      <c r="F18" s="24">
        <f t="shared" si="2"/>
        <v>849504.7400000001</v>
      </c>
      <c r="G18" s="24">
        <f t="shared" si="2"/>
        <v>1255955.56</v>
      </c>
      <c r="H18" s="24">
        <f t="shared" si="2"/>
        <v>230938.88000000003</v>
      </c>
      <c r="I18" s="24">
        <f t="shared" si="2"/>
        <v>957979.06</v>
      </c>
      <c r="J18" s="24">
        <f t="shared" si="2"/>
        <v>875595.07</v>
      </c>
      <c r="K18" s="24">
        <f t="shared" si="2"/>
        <v>1092794.51</v>
      </c>
      <c r="L18" s="24">
        <f t="shared" si="2"/>
        <v>1008478.53</v>
      </c>
      <c r="M18" s="24">
        <f t="shared" si="2"/>
        <v>568489.82</v>
      </c>
      <c r="N18" s="24">
        <f t="shared" si="2"/>
        <v>294567.45</v>
      </c>
      <c r="O18" s="24">
        <f t="shared" si="2"/>
        <v>10470077.910000002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1013238.52</v>
      </c>
      <c r="C19" s="30">
        <f t="shared" si="3"/>
        <v>741622.5</v>
      </c>
      <c r="D19" s="30">
        <f t="shared" si="3"/>
        <v>627689.76</v>
      </c>
      <c r="E19" s="30">
        <f t="shared" si="3"/>
        <v>267473.21</v>
      </c>
      <c r="F19" s="30">
        <f t="shared" si="3"/>
        <v>566300.69</v>
      </c>
      <c r="G19" s="30">
        <f t="shared" si="3"/>
        <v>820643.73</v>
      </c>
      <c r="H19" s="30">
        <f t="shared" si="3"/>
        <v>132122.22</v>
      </c>
      <c r="I19" s="30">
        <f t="shared" si="3"/>
        <v>719171.37</v>
      </c>
      <c r="J19" s="30">
        <f t="shared" si="3"/>
        <v>629781.78</v>
      </c>
      <c r="K19" s="30">
        <f t="shared" si="3"/>
        <v>899325.71</v>
      </c>
      <c r="L19" s="30">
        <f t="shared" si="3"/>
        <v>745288.37</v>
      </c>
      <c r="M19" s="30">
        <f t="shared" si="3"/>
        <v>422833.52</v>
      </c>
      <c r="N19" s="30">
        <f t="shared" si="3"/>
        <v>245568.41</v>
      </c>
      <c r="O19" s="30">
        <f>SUM(B19:N19)</f>
        <v>7831059.790000001</v>
      </c>
    </row>
    <row r="20" spans="1:23" ht="18.75" customHeight="1">
      <c r="A20" s="26" t="s">
        <v>35</v>
      </c>
      <c r="B20" s="30">
        <f>IF(B16&lt;&gt;0,ROUND((B16-1)*B19,2),0)</f>
        <v>196139.64</v>
      </c>
      <c r="C20" s="30">
        <f aca="true" t="shared" si="4" ref="C20:N20">IF(C16&lt;&gt;0,ROUND((C16-1)*C19,2),0)</f>
        <v>168355.93</v>
      </c>
      <c r="D20" s="30">
        <f t="shared" si="4"/>
        <v>121018.01</v>
      </c>
      <c r="E20" s="30">
        <f t="shared" si="4"/>
        <v>-25174.6</v>
      </c>
      <c r="F20" s="30">
        <f t="shared" si="4"/>
        <v>242343.61</v>
      </c>
      <c r="G20" s="30">
        <f t="shared" si="4"/>
        <v>354871.82</v>
      </c>
      <c r="H20" s="30">
        <f t="shared" si="4"/>
        <v>89451.74</v>
      </c>
      <c r="I20" s="30">
        <f t="shared" si="4"/>
        <v>172957.26</v>
      </c>
      <c r="J20" s="30">
        <f t="shared" si="4"/>
        <v>198602.38</v>
      </c>
      <c r="K20" s="30">
        <f t="shared" si="4"/>
        <v>111495.11</v>
      </c>
      <c r="L20" s="30">
        <f t="shared" si="4"/>
        <v>183436.86</v>
      </c>
      <c r="M20" s="30">
        <f t="shared" si="4"/>
        <v>101458.94</v>
      </c>
      <c r="N20" s="30">
        <f t="shared" si="4"/>
        <v>28479.4</v>
      </c>
      <c r="O20" s="30">
        <f aca="true" t="shared" si="5" ref="O19:O27">SUM(B20:N20)</f>
        <v>1943436.1</v>
      </c>
      <c r="W20" s="62"/>
    </row>
    <row r="21" spans="1:15" ht="18.75" customHeight="1">
      <c r="A21" s="26" t="s">
        <v>36</v>
      </c>
      <c r="B21" s="30">
        <v>51297.11</v>
      </c>
      <c r="C21" s="30">
        <v>35051.96</v>
      </c>
      <c r="D21" s="30">
        <v>19814.79</v>
      </c>
      <c r="E21" s="30">
        <v>9177.02</v>
      </c>
      <c r="F21" s="30">
        <v>24483.19</v>
      </c>
      <c r="G21" s="30">
        <v>40482.32</v>
      </c>
      <c r="H21" s="30">
        <v>4010.17</v>
      </c>
      <c r="I21" s="30">
        <v>27246.63</v>
      </c>
      <c r="J21" s="30">
        <v>30204.74</v>
      </c>
      <c r="K21" s="30">
        <v>43065.85</v>
      </c>
      <c r="L21" s="30">
        <v>41120.14</v>
      </c>
      <c r="M21" s="30">
        <v>20013.64</v>
      </c>
      <c r="N21" s="30">
        <v>11117.83</v>
      </c>
      <c r="O21" s="30">
        <f t="shared" si="5"/>
        <v>357085.3900000001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70</v>
      </c>
      <c r="B24" s="30">
        <v>986.27</v>
      </c>
      <c r="C24" s="30">
        <v>740.28</v>
      </c>
      <c r="D24" s="30">
        <v>591.76</v>
      </c>
      <c r="E24" s="30">
        <v>197.25</v>
      </c>
      <c r="F24" s="30">
        <v>642.81</v>
      </c>
      <c r="G24" s="30">
        <v>949.14</v>
      </c>
      <c r="H24" s="30">
        <v>174.05</v>
      </c>
      <c r="I24" s="30">
        <v>717.07</v>
      </c>
      <c r="J24" s="30">
        <v>663.7</v>
      </c>
      <c r="K24" s="30">
        <v>823.82</v>
      </c>
      <c r="L24" s="30">
        <v>756.53</v>
      </c>
      <c r="M24" s="30">
        <v>422.35</v>
      </c>
      <c r="N24" s="30">
        <v>229.76</v>
      </c>
      <c r="O24" s="30">
        <f t="shared" si="5"/>
        <v>7894.79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850.3</v>
      </c>
      <c r="C25" s="30">
        <v>633.11</v>
      </c>
      <c r="D25" s="30">
        <v>555.25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-71941.87000000001</v>
      </c>
      <c r="C29" s="30">
        <f>+C30+C32+C45+C46+C49-C50</f>
        <v>-74384.43</v>
      </c>
      <c r="D29" s="30">
        <f t="shared" si="6"/>
        <v>-49626.96</v>
      </c>
      <c r="E29" s="30">
        <f t="shared" si="6"/>
        <v>-11388.45</v>
      </c>
      <c r="F29" s="30">
        <f t="shared" si="6"/>
        <v>-37186.049999999996</v>
      </c>
      <c r="G29" s="30">
        <f t="shared" si="6"/>
        <v>-62561.4</v>
      </c>
      <c r="H29" s="30">
        <f t="shared" si="6"/>
        <v>584339.9999999999</v>
      </c>
      <c r="I29" s="30">
        <f t="shared" si="6"/>
        <v>-74017.79</v>
      </c>
      <c r="J29" s="30">
        <f t="shared" si="6"/>
        <v>-57462.990000000005</v>
      </c>
      <c r="K29" s="30">
        <f t="shared" si="6"/>
        <v>3624026.22</v>
      </c>
      <c r="L29" s="30">
        <f t="shared" si="6"/>
        <v>3323809.24</v>
      </c>
      <c r="M29" s="30">
        <f t="shared" si="6"/>
        <v>-27160.16</v>
      </c>
      <c r="N29" s="30">
        <f t="shared" si="6"/>
        <v>-21878.34</v>
      </c>
      <c r="O29" s="30">
        <f t="shared" si="6"/>
        <v>7044567.02</v>
      </c>
    </row>
    <row r="30" spans="1:15" ht="18.75" customHeight="1">
      <c r="A30" s="26" t="s">
        <v>40</v>
      </c>
      <c r="B30" s="31">
        <f>+B31</f>
        <v>-66457.6</v>
      </c>
      <c r="C30" s="31">
        <f>+C31</f>
        <v>-70268</v>
      </c>
      <c r="D30" s="31">
        <f aca="true" t="shared" si="7" ref="D30:O30">+D31</f>
        <v>-46336.4</v>
      </c>
      <c r="E30" s="31">
        <f t="shared" si="7"/>
        <v>-10291.6</v>
      </c>
      <c r="F30" s="31">
        <f t="shared" si="7"/>
        <v>-33611.6</v>
      </c>
      <c r="G30" s="31">
        <f t="shared" si="7"/>
        <v>-57283.6</v>
      </c>
      <c r="H30" s="31">
        <f t="shared" si="7"/>
        <v>-9508.4</v>
      </c>
      <c r="I30" s="31">
        <f t="shared" si="7"/>
        <v>-70030.4</v>
      </c>
      <c r="J30" s="31">
        <f t="shared" si="7"/>
        <v>-53772.4</v>
      </c>
      <c r="K30" s="31">
        <f t="shared" si="7"/>
        <v>-43392.8</v>
      </c>
      <c r="L30" s="31">
        <f t="shared" si="7"/>
        <v>-33484</v>
      </c>
      <c r="M30" s="31">
        <f t="shared" si="7"/>
        <v>-24811.6</v>
      </c>
      <c r="N30" s="31">
        <f t="shared" si="7"/>
        <v>-20600.8</v>
      </c>
      <c r="O30" s="31">
        <f t="shared" si="7"/>
        <v>-539849.2</v>
      </c>
    </row>
    <row r="31" spans="1:26" ht="18.75" customHeight="1">
      <c r="A31" s="27" t="s">
        <v>41</v>
      </c>
      <c r="B31" s="16">
        <f>ROUND((-B9)*$G$3,2)</f>
        <v>-66457.6</v>
      </c>
      <c r="C31" s="16">
        <f aca="true" t="shared" si="8" ref="C31:N31">ROUND((-C9)*$G$3,2)</f>
        <v>-70268</v>
      </c>
      <c r="D31" s="16">
        <f t="shared" si="8"/>
        <v>-46336.4</v>
      </c>
      <c r="E31" s="16">
        <f t="shared" si="8"/>
        <v>-10291.6</v>
      </c>
      <c r="F31" s="16">
        <f t="shared" si="8"/>
        <v>-33611.6</v>
      </c>
      <c r="G31" s="16">
        <f t="shared" si="8"/>
        <v>-57283.6</v>
      </c>
      <c r="H31" s="16">
        <f t="shared" si="8"/>
        <v>-9508.4</v>
      </c>
      <c r="I31" s="16">
        <f t="shared" si="8"/>
        <v>-70030.4</v>
      </c>
      <c r="J31" s="16">
        <f t="shared" si="8"/>
        <v>-53772.4</v>
      </c>
      <c r="K31" s="16">
        <f t="shared" si="8"/>
        <v>-43392.8</v>
      </c>
      <c r="L31" s="16">
        <f t="shared" si="8"/>
        <v>-33484</v>
      </c>
      <c r="M31" s="16">
        <f t="shared" si="8"/>
        <v>-24811.6</v>
      </c>
      <c r="N31" s="16">
        <f t="shared" si="8"/>
        <v>-20600.8</v>
      </c>
      <c r="O31" s="32">
        <f aca="true" t="shared" si="9" ref="O31:O50">SUM(B31:N31)</f>
        <v>-539849.2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-5484.27</v>
      </c>
      <c r="C32" s="31">
        <f aca="true" t="shared" si="10" ref="C32:O32">SUM(C33:C43)</f>
        <v>-4116.43</v>
      </c>
      <c r="D32" s="31">
        <f t="shared" si="10"/>
        <v>-3290.56</v>
      </c>
      <c r="E32" s="31">
        <f t="shared" si="10"/>
        <v>-1096.85</v>
      </c>
      <c r="F32" s="31">
        <f t="shared" si="10"/>
        <v>-3574.45</v>
      </c>
      <c r="G32" s="31">
        <f t="shared" si="10"/>
        <v>-5277.8</v>
      </c>
      <c r="H32" s="31">
        <f t="shared" si="10"/>
        <v>594966.6799999999</v>
      </c>
      <c r="I32" s="31">
        <f t="shared" si="10"/>
        <v>-3987.39</v>
      </c>
      <c r="J32" s="31">
        <f t="shared" si="10"/>
        <v>-3690.59</v>
      </c>
      <c r="K32" s="31">
        <f t="shared" si="10"/>
        <v>3667419.02</v>
      </c>
      <c r="L32" s="31">
        <f t="shared" si="10"/>
        <v>3357293.24</v>
      </c>
      <c r="M32" s="31">
        <f t="shared" si="10"/>
        <v>-2348.56</v>
      </c>
      <c r="N32" s="31">
        <f t="shared" si="10"/>
        <v>-1277.54</v>
      </c>
      <c r="O32" s="31">
        <f t="shared" si="10"/>
        <v>7585534.5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618300</v>
      </c>
      <c r="I38" s="33">
        <v>0</v>
      </c>
      <c r="J38" s="33">
        <v>0</v>
      </c>
      <c r="K38" s="33">
        <v>3672000</v>
      </c>
      <c r="L38" s="33">
        <v>3361500</v>
      </c>
      <c r="M38" s="33">
        <v>0</v>
      </c>
      <c r="N38" s="33">
        <v>0</v>
      </c>
      <c r="O38" s="33">
        <f t="shared" si="9"/>
        <v>7651800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-5484.27</v>
      </c>
      <c r="C41" s="33">
        <v>-4116.43</v>
      </c>
      <c r="D41" s="33">
        <v>-3290.56</v>
      </c>
      <c r="E41" s="33">
        <v>-1096.85</v>
      </c>
      <c r="F41" s="33">
        <v>-3574.45</v>
      </c>
      <c r="G41" s="33">
        <v>-5277.8</v>
      </c>
      <c r="H41" s="33">
        <v>-967.81</v>
      </c>
      <c r="I41" s="33">
        <v>-3987.39</v>
      </c>
      <c r="J41" s="33">
        <v>-3690.59</v>
      </c>
      <c r="K41" s="33">
        <v>-4580.98</v>
      </c>
      <c r="L41" s="33">
        <v>-4206.76</v>
      </c>
      <c r="M41" s="33">
        <v>-2348.56</v>
      </c>
      <c r="N41" s="33">
        <v>-1277.54</v>
      </c>
      <c r="O41" s="33">
        <f t="shared" si="9"/>
        <v>-43899.990000000005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-22365.51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-22365.51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-1118.28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-1118.28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1246009.2700000003</v>
      </c>
      <c r="C48" s="36">
        <f t="shared" si="11"/>
        <v>896046.71</v>
      </c>
      <c r="D48" s="36">
        <f t="shared" si="11"/>
        <v>736727.0400000002</v>
      </c>
      <c r="E48" s="36">
        <f t="shared" si="11"/>
        <v>249649.55999999997</v>
      </c>
      <c r="F48" s="36">
        <f t="shared" si="11"/>
        <v>812318.6900000001</v>
      </c>
      <c r="G48" s="36">
        <f t="shared" si="11"/>
        <v>1193394.1600000001</v>
      </c>
      <c r="H48" s="36">
        <f t="shared" si="11"/>
        <v>815278.8799999999</v>
      </c>
      <c r="I48" s="36">
        <f t="shared" si="11"/>
        <v>883961.27</v>
      </c>
      <c r="J48" s="36">
        <f t="shared" si="11"/>
        <v>818132.08</v>
      </c>
      <c r="K48" s="36">
        <f t="shared" si="11"/>
        <v>4716820.73</v>
      </c>
      <c r="L48" s="36">
        <f t="shared" si="11"/>
        <v>4332287.7700000005</v>
      </c>
      <c r="M48" s="36">
        <f t="shared" si="11"/>
        <v>541329.6599999999</v>
      </c>
      <c r="N48" s="36">
        <f t="shared" si="11"/>
        <v>272689.11</v>
      </c>
      <c r="O48" s="36">
        <f>SUM(B48:N48)</f>
        <v>17514644.93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54</v>
      </c>
      <c r="B54" s="51">
        <f aca="true" t="shared" si="12" ref="B54:O54">SUM(B55:B65)</f>
        <v>1246009.27</v>
      </c>
      <c r="C54" s="51">
        <f t="shared" si="12"/>
        <v>896046.71</v>
      </c>
      <c r="D54" s="51">
        <f t="shared" si="12"/>
        <v>736727.03</v>
      </c>
      <c r="E54" s="51">
        <f t="shared" si="12"/>
        <v>249649.57</v>
      </c>
      <c r="F54" s="51">
        <f t="shared" si="12"/>
        <v>812318.68</v>
      </c>
      <c r="G54" s="51">
        <f t="shared" si="12"/>
        <v>1193394.15</v>
      </c>
      <c r="H54" s="51">
        <f t="shared" si="12"/>
        <v>815278.88</v>
      </c>
      <c r="I54" s="51">
        <f t="shared" si="12"/>
        <v>883961.26</v>
      </c>
      <c r="J54" s="51">
        <f t="shared" si="12"/>
        <v>818132.08</v>
      </c>
      <c r="K54" s="51">
        <f t="shared" si="12"/>
        <v>4716820.73</v>
      </c>
      <c r="L54" s="51">
        <f t="shared" si="12"/>
        <v>4332287.77</v>
      </c>
      <c r="M54" s="51">
        <f t="shared" si="12"/>
        <v>541329.66</v>
      </c>
      <c r="N54" s="51">
        <f t="shared" si="12"/>
        <v>272689.11</v>
      </c>
      <c r="O54" s="36">
        <f t="shared" si="12"/>
        <v>17514644.9</v>
      </c>
      <c r="Q54"/>
    </row>
    <row r="55" spans="1:18" ht="18.75" customHeight="1">
      <c r="A55" s="26" t="s">
        <v>55</v>
      </c>
      <c r="B55" s="51">
        <v>1017015.84</v>
      </c>
      <c r="C55" s="51">
        <v>637405.66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1654421.5</v>
      </c>
      <c r="P55"/>
      <c r="Q55"/>
      <c r="R55" s="43"/>
    </row>
    <row r="56" spans="1:16" ht="18.75" customHeight="1">
      <c r="A56" s="26" t="s">
        <v>56</v>
      </c>
      <c r="B56" s="51">
        <v>228993.43</v>
      </c>
      <c r="C56" s="51">
        <v>258641.05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487634.48</v>
      </c>
      <c r="P56"/>
    </row>
    <row r="57" spans="1:17" ht="18.75" customHeight="1">
      <c r="A57" s="26" t="s">
        <v>57</v>
      </c>
      <c r="B57" s="52">
        <v>0</v>
      </c>
      <c r="C57" s="52">
        <v>0</v>
      </c>
      <c r="D57" s="31">
        <v>736727.03</v>
      </c>
      <c r="E57" s="52">
        <v>0</v>
      </c>
      <c r="F57" s="52">
        <v>0</v>
      </c>
      <c r="G57" s="52">
        <v>0</v>
      </c>
      <c r="H57" s="51">
        <v>815278.88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1552005.9100000001</v>
      </c>
      <c r="Q57"/>
    </row>
    <row r="58" spans="1:18" ht="18.75" customHeight="1">
      <c r="A58" s="26" t="s">
        <v>58</v>
      </c>
      <c r="B58" s="52">
        <v>0</v>
      </c>
      <c r="C58" s="52">
        <v>0</v>
      </c>
      <c r="D58" s="52">
        <v>0</v>
      </c>
      <c r="E58" s="31">
        <v>249649.57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249649.57</v>
      </c>
      <c r="R58"/>
    </row>
    <row r="59" spans="1:19" ht="18.75" customHeight="1">
      <c r="A59" s="26" t="s">
        <v>59</v>
      </c>
      <c r="B59" s="52">
        <v>0</v>
      </c>
      <c r="C59" s="52">
        <v>0</v>
      </c>
      <c r="D59" s="52">
        <v>0</v>
      </c>
      <c r="E59" s="52">
        <v>0</v>
      </c>
      <c r="F59" s="31">
        <v>812318.68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812318.68</v>
      </c>
      <c r="S59"/>
    </row>
    <row r="60" spans="1:20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1193394.15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1193394.15</v>
      </c>
      <c r="T60"/>
    </row>
    <row r="61" spans="1:21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883961.26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883961.26</v>
      </c>
      <c r="U61"/>
    </row>
    <row r="62" spans="1:22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818132.08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818132.08</v>
      </c>
      <c r="V62"/>
    </row>
    <row r="63" spans="1:23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4716820.73</v>
      </c>
      <c r="L63" s="31">
        <v>4332287.77</v>
      </c>
      <c r="M63" s="52">
        <v>0</v>
      </c>
      <c r="N63" s="52">
        <v>0</v>
      </c>
      <c r="O63" s="36">
        <f t="shared" si="13"/>
        <v>9049108.5</v>
      </c>
      <c r="P63"/>
      <c r="W63"/>
    </row>
    <row r="64" spans="1:25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541329.66</v>
      </c>
      <c r="N64" s="52">
        <v>0</v>
      </c>
      <c r="O64" s="36">
        <f t="shared" si="13"/>
        <v>541329.66</v>
      </c>
      <c r="R64"/>
      <c r="Y64"/>
    </row>
    <row r="65" spans="1:26" ht="18.75" customHeight="1">
      <c r="A65" s="38" t="s">
        <v>65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272689.11</v>
      </c>
      <c r="O65" s="55">
        <f t="shared" si="13"/>
        <v>272689.11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2022-04-05T21:06:23Z</dcterms:modified>
  <cp:category/>
  <cp:version/>
  <cp:contentType/>
  <cp:contentStatus/>
</cp:coreProperties>
</file>