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<sst xmlns="http://schemas.openxmlformats.org/spreadsheetml/2006/main" count="82" uniqueCount="81">
  <si>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</si>
  <si>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</si>
  <si>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</si>
  <si>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</si>
  <si>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</si>
  <si>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</si>
  <si>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</si>
  <si>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</si>
  <si>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</si>
  <si>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</si>
  <si>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</si>
  <si>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</si>
  <si>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</si>
  <si>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</si>
  <si>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</si>
  <si>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</si>
  <si>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</si>
  <si>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</si>
  <si>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</si>
  <si>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</si>
  <si>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</si>
  <si>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</si>
  <si>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</si>
  <si>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</si>
  <si>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</si>
  <si>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</si>
  <si>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</si>
  <si>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</si>
  <si>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</si>
  <si>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</si>
  <si>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</si>
  <si>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</si>
  <si>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</si>
  <si>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</si>
  <si>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</si>
  <si>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</si>
  <si>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</si>
  <si>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</si>
  <si>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</si>
  <si>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</si>
  <si>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</si>
  <si>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</si>
  <si>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</si>
  <si>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</si>
  <si>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</si>
  <si>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</si>
  <si>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</si>
  <si>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</si>
  <si>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</si>
  <si>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</si>
  <si>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</si>
  <si>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</si>
  <si>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</si>
  <si>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</si>
  <si>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</si>
  <si>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</si>
  <si>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</si>
  <si>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</si>
  <si>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</si>
  <si>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</si>
  <si>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</si>
  <si>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</si>
  <si>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</si>
  <si>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</si>
  <si>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</si>
  <si>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</si>
  <si>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</si>
  <si>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</si>
  <si>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</si>
  <si>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</si>
  <si>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</si>
  <si>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</si>
  <si>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</si>
  <si>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01/10/22 - VENCIMENTO 07/10/22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</si>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</sst>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45756</v>
      </c>
      <c r="C7" s="10">
        <f>C8+C11</f>
        <v>56373</v>
      </c>
      <c r="D7" s="10">
        <f aca="true" t="shared" si="0" ref="D7:K7">D8+D11</f>
        <v>179205</v>
      </c>
      <c r="E7" s="10">
        <f t="shared" si="0"/>
        <v>149699</v>
      </c>
      <c r="F7" s="10">
        <f t="shared" si="0"/>
        <v>153586</v>
      </c>
      <c r="G7" s="10">
        <f t="shared" si="0"/>
        <v>68031</v>
      </c>
      <c r="H7" s="10">
        <f t="shared" si="0"/>
        <v>35876</v>
      </c>
      <c r="I7" s="10">
        <f t="shared" si="0"/>
        <v>66018</v>
      </c>
      <c r="J7" s="10">
        <f t="shared" si="0"/>
        <v>44466</v>
      </c>
      <c r="K7" s="10">
        <f t="shared" si="0"/>
        <v>120902</v>
      </c>
      <c r="L7" s="10">
        <f>SUM(B7:K7)</f>
        <v>919912</v>
      </c>
      <c r="M7" s="11"/>
    </row>
    <row r="8" spans="1:13" ht="17.25" customHeight="1">
      <c r="A8" s="12" t="s">
        <v>18</v>
      </c>
      <c r="B8" s="13">
        <f>B9+B10</f>
        <v>4019</v>
      </c>
      <c r="C8" s="13">
        <f aca="true" t="shared" si="1" ref="C8:K8">C9+C10</f>
        <v>4156</v>
      </c>
      <c r="D8" s="13">
        <f t="shared" si="1"/>
        <v>13981</v>
      </c>
      <c r="E8" s="13">
        <f t="shared" si="1"/>
        <v>10845</v>
      </c>
      <c r="F8" s="13">
        <f t="shared" si="1"/>
        <v>9915</v>
      </c>
      <c r="G8" s="13">
        <f t="shared" si="1"/>
        <v>5806</v>
      </c>
      <c r="H8" s="13">
        <f t="shared" si="1"/>
        <v>2509</v>
      </c>
      <c r="I8" s="13">
        <f t="shared" si="1"/>
        <v>3450</v>
      </c>
      <c r="J8" s="13">
        <f t="shared" si="1"/>
        <v>2973</v>
      </c>
      <c r="K8" s="13">
        <f t="shared" si="1"/>
        <v>7699</v>
      </c>
      <c r="L8" s="13">
        <f>SUM(B8:K8)</f>
        <v>65353</v>
      </c>
      <c r="M8"/>
    </row>
    <row r="9" spans="1:13" ht="17.25" customHeight="1">
      <c r="A9" s="14" t="s">
        <v>19</v>
      </c>
      <c r="B9" s="15">
        <v>4018</v>
      </c>
      <c r="C9" s="15">
        <v>4156</v>
      </c>
      <c r="D9" s="15">
        <v>13981</v>
      </c>
      <c r="E9" s="15">
        <v>10845</v>
      </c>
      <c r="F9" s="15">
        <v>9915</v>
      </c>
      <c r="G9" s="15">
        <v>5806</v>
      </c>
      <c r="H9" s="15">
        <v>2498</v>
      </c>
      <c r="I9" s="15">
        <v>3450</v>
      </c>
      <c r="J9" s="15">
        <v>2973</v>
      </c>
      <c r="K9" s="15">
        <v>7699</v>
      </c>
      <c r="L9" s="13">
        <f>SUM(B9:K9)</f>
        <v>65341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41737</v>
      </c>
      <c r="C11" s="15">
        <v>52217</v>
      </c>
      <c r="D11" s="15">
        <v>165224</v>
      </c>
      <c r="E11" s="15">
        <v>138854</v>
      </c>
      <c r="F11" s="15">
        <v>143671</v>
      </c>
      <c r="G11" s="15">
        <v>62225</v>
      </c>
      <c r="H11" s="15">
        <v>33367</v>
      </c>
      <c r="I11" s="15">
        <v>62568</v>
      </c>
      <c r="J11" s="15">
        <v>41493</v>
      </c>
      <c r="K11" s="15">
        <v>113203</v>
      </c>
      <c r="L11" s="13">
        <f>SUM(B11:K11)</f>
        <v>854559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1.378410345808816</v>
      </c>
      <c r="C16" s="22">
        <v>1.308492521378173</v>
      </c>
      <c r="D16" s="22">
        <v>1.163870362367694</v>
      </c>
      <c r="E16" s="22">
        <v>1.175656442341979</v>
      </c>
      <c r="F16" s="22">
        <v>1.340201667215307</v>
      </c>
      <c r="G16" s="22">
        <v>1.314875937513336</v>
      </c>
      <c r="H16" s="22">
        <v>1.214709485934321</v>
      </c>
      <c r="I16" s="22">
        <v>1.241491341036097</v>
      </c>
      <c r="J16" s="22">
        <v>1.396542348986857</v>
      </c>
      <c r="K16" s="22">
        <v>1.172857313192713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457521.76999999996</v>
      </c>
      <c r="C18" s="25">
        <f aca="true" t="shared" si="2" ref="C18:K18">SUM(C19:C26)</f>
        <v>312387.53</v>
      </c>
      <c r="D18" s="25">
        <f t="shared" si="2"/>
        <v>1060873.85</v>
      </c>
      <c r="E18" s="25">
        <f t="shared" si="2"/>
        <v>902432.4799999999</v>
      </c>
      <c r="F18" s="25">
        <f t="shared" si="2"/>
        <v>938540.61</v>
      </c>
      <c r="G18" s="25">
        <f t="shared" si="2"/>
        <v>449723.93</v>
      </c>
      <c r="H18" s="25">
        <f t="shared" si="2"/>
        <v>243513.91000000003</v>
      </c>
      <c r="I18" s="25">
        <f t="shared" si="2"/>
        <v>369791.72</v>
      </c>
      <c r="J18" s="25">
        <f t="shared" si="2"/>
        <v>307441.88999999996</v>
      </c>
      <c r="K18" s="25">
        <f t="shared" si="2"/>
        <v>567222.8899999998</v>
      </c>
      <c r="L18" s="25">
        <f>SUM(B18:K18)</f>
        <v>5609450.579999999</v>
      </c>
      <c r="M18"/>
    </row>
    <row r="19" spans="1:13" ht="17.25" customHeight="1">
      <c r="A19" s="26" t="s">
        <v>24</v>
      </c>
      <c r="B19" s="61">
        <f>ROUND((B13+B14)*B7,2)</f>
        <v>329397.44</v>
      </c>
      <c r="C19" s="61">
        <f aca="true" t="shared" si="3" ref="C19:K19">ROUND((C13+C14)*C7,2)</f>
        <v>231332.24</v>
      </c>
      <c r="D19" s="61">
        <f t="shared" si="3"/>
        <v>875237.22</v>
      </c>
      <c r="E19" s="61">
        <f t="shared" si="3"/>
        <v>740590.89</v>
      </c>
      <c r="F19" s="61">
        <f t="shared" si="3"/>
        <v>671355.12</v>
      </c>
      <c r="G19" s="61">
        <f t="shared" si="3"/>
        <v>326984.2</v>
      </c>
      <c r="H19" s="61">
        <f t="shared" si="3"/>
        <v>189941.89</v>
      </c>
      <c r="I19" s="61">
        <f t="shared" si="3"/>
        <v>289792.61</v>
      </c>
      <c r="J19" s="61">
        <f t="shared" si="3"/>
        <v>210213.02</v>
      </c>
      <c r="K19" s="61">
        <f t="shared" si="3"/>
        <v>466742.17</v>
      </c>
      <c r="L19" s="33">
        <f>SUM(B19:K19)</f>
        <v>4331586.800000001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124647.4</v>
      </c>
      <c r="C20" s="33">
        <f t="shared" si="4"/>
        <v>71364.27</v>
      </c>
      <c r="D20" s="33">
        <f t="shared" si="4"/>
        <v>143425.44</v>
      </c>
      <c r="E20" s="33">
        <f t="shared" si="4"/>
        <v>130089.56</v>
      </c>
      <c r="F20" s="33">
        <f t="shared" si="4"/>
        <v>228396.13</v>
      </c>
      <c r="G20" s="33">
        <f t="shared" si="4"/>
        <v>102959.46</v>
      </c>
      <c r="H20" s="33">
        <f t="shared" si="4"/>
        <v>40782.33</v>
      </c>
      <c r="I20" s="33">
        <f t="shared" si="4"/>
        <v>69982.41</v>
      </c>
      <c r="J20" s="33">
        <f t="shared" si="4"/>
        <v>83358.36</v>
      </c>
      <c r="K20" s="33">
        <f t="shared" si="4"/>
        <v>80679.8</v>
      </c>
      <c r="L20" s="33">
        <f aca="true" t="shared" si="5" ref="L19:L26">SUM(B20:K20)</f>
        <v>1075685.16</v>
      </c>
      <c r="M20"/>
    </row>
    <row r="21" spans="1:13" ht="17.25" customHeight="1">
      <c r="A21" s="27" t="s">
        <v>26</v>
      </c>
      <c r="B21" s="33">
        <v>730.08</v>
      </c>
      <c r="C21" s="33">
        <v>7234.44</v>
      </c>
      <c r="D21" s="33">
        <v>36316.75</v>
      </c>
      <c r="E21" s="33">
        <v>26318.87</v>
      </c>
      <c r="F21" s="33">
        <v>34965.34</v>
      </c>
      <c r="G21" s="33">
        <v>18712.82</v>
      </c>
      <c r="H21" s="33">
        <v>10462.31</v>
      </c>
      <c r="I21" s="33">
        <v>7433.55</v>
      </c>
      <c r="J21" s="33">
        <v>9557.42</v>
      </c>
      <c r="K21" s="33">
        <v>14999.84</v>
      </c>
      <c r="L21" s="33">
        <f t="shared" si="5"/>
        <v>166731.41999999998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562.73</v>
      </c>
      <c r="C24" s="33">
        <v>385.57</v>
      </c>
      <c r="D24" s="33">
        <v>1305.21</v>
      </c>
      <c r="E24" s="33">
        <v>1109.82</v>
      </c>
      <c r="F24" s="33">
        <v>1154.11</v>
      </c>
      <c r="G24" s="33">
        <v>552.3</v>
      </c>
      <c r="H24" s="33">
        <v>299.6</v>
      </c>
      <c r="I24" s="33">
        <v>455.91</v>
      </c>
      <c r="J24" s="33">
        <v>377.76</v>
      </c>
      <c r="K24" s="33">
        <v>698.2</v>
      </c>
      <c r="L24" s="33">
        <f t="shared" si="5"/>
        <v>6901.21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4156.11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-123057.36</v>
      </c>
      <c r="C29" s="33">
        <f t="shared" si="6"/>
        <v>-20430.420000000002</v>
      </c>
      <c r="D29" s="33">
        <f t="shared" si="6"/>
        <v>-68774.19</v>
      </c>
      <c r="E29" s="33">
        <f t="shared" si="6"/>
        <v>-653407.9500000001</v>
      </c>
      <c r="F29" s="33">
        <f t="shared" si="6"/>
        <v>-50043.57</v>
      </c>
      <c r="G29" s="33">
        <f t="shared" si="6"/>
        <v>-28617.56</v>
      </c>
      <c r="H29" s="33">
        <f t="shared" si="6"/>
        <v>-18969.09</v>
      </c>
      <c r="I29" s="33">
        <f t="shared" si="6"/>
        <v>-332715.16</v>
      </c>
      <c r="J29" s="33">
        <f t="shared" si="6"/>
        <v>-15181.76</v>
      </c>
      <c r="K29" s="33">
        <f t="shared" si="6"/>
        <v>-37758.009999999995</v>
      </c>
      <c r="L29" s="33">
        <f aca="true" t="shared" si="7" ref="L29:L36">SUM(B29:K29)</f>
        <v>-1348955.07</v>
      </c>
      <c r="M29"/>
    </row>
    <row r="30" spans="1:13" ht="18.75" customHeight="1">
      <c r="A30" s="27" t="s">
        <v>30</v>
      </c>
      <c r="B30" s="33">
        <f>B31+B32+B33+B34</f>
        <v>-17679.2</v>
      </c>
      <c r="C30" s="33">
        <f aca="true" t="shared" si="8" ref="C30:K30">C31+C32+C33+C34</f>
        <v>-18286.4</v>
      </c>
      <c r="D30" s="33">
        <f t="shared" si="8"/>
        <v>-61516.4</v>
      </c>
      <c r="E30" s="33">
        <f t="shared" si="8"/>
        <v>-47718</v>
      </c>
      <c r="F30" s="33">
        <f t="shared" si="8"/>
        <v>-43626</v>
      </c>
      <c r="G30" s="33">
        <f t="shared" si="8"/>
        <v>-25546.4</v>
      </c>
      <c r="H30" s="33">
        <f t="shared" si="8"/>
        <v>-10991.2</v>
      </c>
      <c r="I30" s="33">
        <f t="shared" si="8"/>
        <v>-15180</v>
      </c>
      <c r="J30" s="33">
        <f t="shared" si="8"/>
        <v>-13081.2</v>
      </c>
      <c r="K30" s="33">
        <f t="shared" si="8"/>
        <v>-33875.6</v>
      </c>
      <c r="L30" s="33">
        <f t="shared" si="7"/>
        <v>-287500.4</v>
      </c>
      <c r="M30"/>
    </row>
    <row r="31" spans="1:13" s="36" customFormat="1" ht="18.75" customHeight="1">
      <c r="A31" s="34" t="s">
        <v>55</v>
      </c>
      <c r="B31" s="33">
        <f>-ROUND((B9)*$E$3,2)</f>
        <v>-17679.2</v>
      </c>
      <c r="C31" s="33">
        <f aca="true" t="shared" si="9" ref="C31:K31">-ROUND((C9)*$E$3,2)</f>
        <v>-18286.4</v>
      </c>
      <c r="D31" s="33">
        <f t="shared" si="9"/>
        <v>-61516.4</v>
      </c>
      <c r="E31" s="33">
        <f t="shared" si="9"/>
        <v>-47718</v>
      </c>
      <c r="F31" s="33">
        <f t="shared" si="9"/>
        <v>-43626</v>
      </c>
      <c r="G31" s="33">
        <f t="shared" si="9"/>
        <v>-25546.4</v>
      </c>
      <c r="H31" s="33">
        <f t="shared" si="9"/>
        <v>-10991.2</v>
      </c>
      <c r="I31" s="33">
        <f t="shared" si="9"/>
        <v>-15180</v>
      </c>
      <c r="J31" s="33">
        <f t="shared" si="9"/>
        <v>-13081.2</v>
      </c>
      <c r="K31" s="33">
        <f t="shared" si="9"/>
        <v>-33875.6</v>
      </c>
      <c r="L31" s="33">
        <f t="shared" si="7"/>
        <v>-287500.4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-105378.16</v>
      </c>
      <c r="C35" s="38">
        <f aca="true" t="shared" si="10" ref="C35:K35">SUM(C36:C47)</f>
        <v>-2144.02</v>
      </c>
      <c r="D35" s="38">
        <f t="shared" si="10"/>
        <v>-7257.79</v>
      </c>
      <c r="E35" s="38">
        <f t="shared" si="10"/>
        <v>-605689.9500000001</v>
      </c>
      <c r="F35" s="38">
        <f t="shared" si="10"/>
        <v>-6417.57</v>
      </c>
      <c r="G35" s="38">
        <f t="shared" si="10"/>
        <v>-3071.16</v>
      </c>
      <c r="H35" s="38">
        <f t="shared" si="10"/>
        <v>-7977.89</v>
      </c>
      <c r="I35" s="38">
        <f t="shared" si="10"/>
        <v>-317535.16</v>
      </c>
      <c r="J35" s="38">
        <f t="shared" si="10"/>
        <v>-2100.56</v>
      </c>
      <c r="K35" s="38">
        <f t="shared" si="10"/>
        <v>-3882.41</v>
      </c>
      <c r="L35" s="33">
        <f t="shared" si="7"/>
        <v>-1061454.67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7" t="s">
        <v>72</v>
      </c>
      <c r="B46" s="17">
        <v>-3129.11</v>
      </c>
      <c r="C46" s="17">
        <v>-2144.02</v>
      </c>
      <c r="D46" s="17">
        <v>-7257.79</v>
      </c>
      <c r="E46" s="17">
        <v>-6171.3</v>
      </c>
      <c r="F46" s="17">
        <v>-6417.57</v>
      </c>
      <c r="G46" s="17">
        <v>-3071.16</v>
      </c>
      <c r="H46" s="17">
        <v>-1665.96</v>
      </c>
      <c r="I46" s="17">
        <v>-2535.16</v>
      </c>
      <c r="J46" s="17">
        <v>-2100.56</v>
      </c>
      <c r="K46" s="17">
        <v>-3882.41</v>
      </c>
      <c r="L46" s="30">
        <f t="shared" si="11"/>
        <v>-38375.03999999999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334464.41</v>
      </c>
      <c r="C50" s="41">
        <f>IF(C18+C29+C42+C51&lt;0,0,C18+C29+C51)</f>
        <v>291957.11000000004</v>
      </c>
      <c r="D50" s="41">
        <f>IF(D18+D29+D42+D51&lt;0,0,D18+D29+D51)</f>
        <v>992099.6600000001</v>
      </c>
      <c r="E50" s="41">
        <f>IF(E18+E29+E42+E51&lt;0,0,E18+E29+E51)</f>
        <v>249024.5299999998</v>
      </c>
      <c r="F50" s="41">
        <f>IF(F18+F29+F42+F51&lt;0,0,F18+F29+F51)</f>
        <v>888497.04</v>
      </c>
      <c r="G50" s="41">
        <f>IF(G18+G29+G42+G51&lt;0,0,G18+G29+G51)</f>
        <v>421106.37</v>
      </c>
      <c r="H50" s="41">
        <f>IF(H18+H29+H42+H51&lt;0,0,H18+H29+H51)</f>
        <v>224544.82000000004</v>
      </c>
      <c r="I50" s="41">
        <f>IF(I18+I29+I42+I51&lt;0,0,I18+I29+I51)</f>
        <v>37076.56</v>
      </c>
      <c r="J50" s="41">
        <f>IF(J18+J29+J42+J51&lt;0,0,J18+J29+J51)</f>
        <v>292260.12999999995</v>
      </c>
      <c r="K50" s="41">
        <f>IF(K18+K29+K42+K51&lt;0,0,K18+K29+K51)</f>
        <v>529464.8799999998</v>
      </c>
      <c r="L50" s="42">
        <f>SUM(B50:K50)</f>
        <v>4260495.51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334464.42</v>
      </c>
      <c r="C56" s="41">
        <f aca="true" t="shared" si="12" ref="C56:J56">SUM(C57:C68)</f>
        <v>291957.11</v>
      </c>
      <c r="D56" s="41">
        <f t="shared" si="12"/>
        <v>992099.66</v>
      </c>
      <c r="E56" s="41">
        <f t="shared" si="12"/>
        <v>249024.53</v>
      </c>
      <c r="F56" s="41">
        <f t="shared" si="12"/>
        <v>888497.05</v>
      </c>
      <c r="G56" s="41">
        <f t="shared" si="12"/>
        <v>421106.36</v>
      </c>
      <c r="H56" s="41">
        <f t="shared" si="12"/>
        <v>224544.83</v>
      </c>
      <c r="I56" s="41">
        <f>SUM(I57:I72)</f>
        <v>37076.56</v>
      </c>
      <c r="J56" s="41">
        <f t="shared" si="12"/>
        <v>292260.13</v>
      </c>
      <c r="K56" s="41">
        <f>SUM(K57:K70)</f>
        <v>529464.88</v>
      </c>
      <c r="L56" s="46">
        <f>SUM(B56:K56)</f>
        <v>4260495.53</v>
      </c>
      <c r="M56" s="40"/>
    </row>
    <row r="57" spans="1:13" ht="18.75" customHeight="1">
      <c r="A57" s="47" t="s">
        <v>48</v>
      </c>
      <c r="B57" s="48">
        <v>334464.42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334464.42</v>
      </c>
      <c r="M57" s="40"/>
    </row>
    <row r="58" spans="1:12" ht="18.75" customHeight="1">
      <c r="A58" s="47" t="s">
        <v>58</v>
      </c>
      <c r="B58" s="17">
        <v>0</v>
      </c>
      <c r="C58" s="48">
        <v>255141.32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255141.32</v>
      </c>
    </row>
    <row r="59" spans="1:12" ht="18.75" customHeight="1">
      <c r="A59" s="47" t="s">
        <v>59</v>
      </c>
      <c r="B59" s="17">
        <v>0</v>
      </c>
      <c r="C59" s="48">
        <v>36815.79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36815.79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992099.66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992099.66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249024.53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249024.53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888497.05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888497.05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421106.36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421106.36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224544.83</v>
      </c>
      <c r="I64" s="17">
        <v>0</v>
      </c>
      <c r="J64" s="17">
        <v>0</v>
      </c>
      <c r="K64" s="17">
        <v>0</v>
      </c>
      <c r="L64" s="46">
        <f t="shared" si="13"/>
        <v>224544.83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292260.13</v>
      </c>
      <c r="K66" s="17">
        <v>0</v>
      </c>
      <c r="L66" s="46">
        <f t="shared" si="13"/>
        <v>292260.13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273045.04</v>
      </c>
      <c r="L67" s="46">
        <f t="shared" si="13"/>
        <v>273045.04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256419.84</v>
      </c>
      <c r="L68" s="46">
        <f t="shared" si="13"/>
        <v>256419.84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37076.56</v>
      </c>
      <c r="J72" s="52">
        <v>0</v>
      </c>
      <c r="K72" s="52">
        <v>0</v>
      </c>
      <c r="L72" s="51">
        <f>SUM(B72:K72)</f>
        <v>37076.56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2022-10-07T09:46:37Z</dcterms:modified>
  <cp:category/>
  <cp:version/>
  <cp:contentType/>
  <cp:contentStatus/>
</cp:coreProperties>
</file>