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<sst xmlns="http://schemas.openxmlformats.org/spreadsheetml/2006/main" count="82" uniqueCount="81">
  <si>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</si>
  <si>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</si>
  <si>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</si>
  <si>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</si>
  <si>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</si>
  <si>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</si>
  <si>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</si>
  <si>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</si>
  <si>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</si>
  <si>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</si>
  <si>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</si>
  <si>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</si>
  <si>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</si>
  <si>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</si>
  <si>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</si>
  <si>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</si>
  <si>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</si>
  <si>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</si>
  <si>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</si>
  <si>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</si>
  <si>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</si>
  <si>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</si>
  <si>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</si>
  <si>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</si>
  <si>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</si>
  <si>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</si>
  <si>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</si>
  <si>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</si>
  <si>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</si>
  <si>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</si>
  <si>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</si>
  <si>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</si>
  <si>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</si>
  <si>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</si>
  <si>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</si>
  <si>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</si>
  <si>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</si>
  <si>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</si>
  <si>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</si>
  <si>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</si>
  <si>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</si>
  <si>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</si>
  <si>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</si>
  <si>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</si>
  <si>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</si>
  <si>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</si>
  <si>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</si>
  <si>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</si>
  <si>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</si>
  <si>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</si>
  <si>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</si>
  <si>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</si>
  <si>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</si>
  <si>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</si>
  <si>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</si>
  <si>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</si>
  <si>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</si>
  <si>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</si>
  <si>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</si>
  <si>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</si>
  <si>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</si>
  <si>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</si>
  <si>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</si>
  <si>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</si>
  <si>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</si>
  <si>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</si>
  <si>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</si>
  <si>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</si>
  <si>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</si>
  <si>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</si>
  <si>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</si>
  <si>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</si>
  <si>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</si>
  <si>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02/10/22 - VENCIMENTO 07/10/22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</si>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</sst>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31431</v>
      </c>
      <c r="C7" s="10">
        <f>C8+C11</f>
        <v>40181</v>
      </c>
      <c r="D7" s="10">
        <f aca="true" t="shared" si="0" ref="D7:K7">D8+D11</f>
        <v>115151</v>
      </c>
      <c r="E7" s="10">
        <f t="shared" si="0"/>
        <v>99194</v>
      </c>
      <c r="F7" s="10">
        <f t="shared" si="0"/>
        <v>128355</v>
      </c>
      <c r="G7" s="10">
        <f t="shared" si="0"/>
        <v>50162</v>
      </c>
      <c r="H7" s="10">
        <f t="shared" si="0"/>
        <v>27267</v>
      </c>
      <c r="I7" s="10">
        <f t="shared" si="0"/>
        <v>48971</v>
      </c>
      <c r="J7" s="10">
        <f t="shared" si="0"/>
        <v>28874</v>
      </c>
      <c r="K7" s="10">
        <f t="shared" si="0"/>
        <v>96676</v>
      </c>
      <c r="L7" s="10">
        <f>SUM(B7:K7)</f>
        <v>666262</v>
      </c>
      <c r="M7" s="11"/>
    </row>
    <row r="8" spans="1:13" ht="17.25" customHeight="1">
      <c r="A8" s="12" t="s">
        <v>18</v>
      </c>
      <c r="B8" s="13">
        <f>B9+B10</f>
        <v>2909</v>
      </c>
      <c r="C8" s="13">
        <f aca="true" t="shared" si="1" ref="C8:K8">C9+C10</f>
        <v>3067</v>
      </c>
      <c r="D8" s="13">
        <f t="shared" si="1"/>
        <v>9737</v>
      </c>
      <c r="E8" s="13">
        <f t="shared" si="1"/>
        <v>7439</v>
      </c>
      <c r="F8" s="13">
        <f t="shared" si="1"/>
        <v>8966</v>
      </c>
      <c r="G8" s="13">
        <f t="shared" si="1"/>
        <v>4610</v>
      </c>
      <c r="H8" s="13">
        <f t="shared" si="1"/>
        <v>2078</v>
      </c>
      <c r="I8" s="13">
        <f t="shared" si="1"/>
        <v>2851</v>
      </c>
      <c r="J8" s="13">
        <f t="shared" si="1"/>
        <v>2311</v>
      </c>
      <c r="K8" s="13">
        <f t="shared" si="1"/>
        <v>6869</v>
      </c>
      <c r="L8" s="13">
        <f>SUM(B8:K8)</f>
        <v>50837</v>
      </c>
      <c r="M8"/>
    </row>
    <row r="9" spans="1:13" ht="17.25" customHeight="1">
      <c r="A9" s="14" t="s">
        <v>19</v>
      </c>
      <c r="B9" s="15">
        <v>2908</v>
      </c>
      <c r="C9" s="15">
        <v>3067</v>
      </c>
      <c r="D9" s="15">
        <v>9737</v>
      </c>
      <c r="E9" s="15">
        <v>7439</v>
      </c>
      <c r="F9" s="15">
        <v>8966</v>
      </c>
      <c r="G9" s="15">
        <v>4610</v>
      </c>
      <c r="H9" s="15">
        <v>2067</v>
      </c>
      <c r="I9" s="15">
        <v>2851</v>
      </c>
      <c r="J9" s="15">
        <v>2311</v>
      </c>
      <c r="K9" s="15">
        <v>6869</v>
      </c>
      <c r="L9" s="13">
        <f>SUM(B9:K9)</f>
        <v>50825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28522</v>
      </c>
      <c r="C11" s="15">
        <v>37114</v>
      </c>
      <c r="D11" s="15">
        <v>105414</v>
      </c>
      <c r="E11" s="15">
        <v>91755</v>
      </c>
      <c r="F11" s="15">
        <v>119389</v>
      </c>
      <c r="G11" s="15">
        <v>45552</v>
      </c>
      <c r="H11" s="15">
        <v>25189</v>
      </c>
      <c r="I11" s="15">
        <v>46120</v>
      </c>
      <c r="J11" s="15">
        <v>26563</v>
      </c>
      <c r="K11" s="15">
        <v>89807</v>
      </c>
      <c r="L11" s="13">
        <f>SUM(B11:K11)</f>
        <v>615425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1.400588313551753</v>
      </c>
      <c r="C16" s="22">
        <v>1.309683333522591</v>
      </c>
      <c r="D16" s="22">
        <v>1.048979783175487</v>
      </c>
      <c r="E16" s="22">
        <v>1.054661750008216</v>
      </c>
      <c r="F16" s="22">
        <v>1.348873526378392</v>
      </c>
      <c r="G16" s="22">
        <v>1.199555748168092</v>
      </c>
      <c r="H16" s="22">
        <v>1.222236103408365</v>
      </c>
      <c r="I16" s="22">
        <v>1.259347182339114</v>
      </c>
      <c r="J16" s="22">
        <v>1.413196095779416</v>
      </c>
      <c r="K16" s="22">
        <v>1.181421653545114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320364.47</v>
      </c>
      <c r="C18" s="25">
        <f aca="true" t="shared" si="2" ref="C18:K18">SUM(C19:C26)</f>
        <v>225831.75999999998</v>
      </c>
      <c r="D18" s="25">
        <f t="shared" si="2"/>
        <v>626671.3900000001</v>
      </c>
      <c r="E18" s="25">
        <f t="shared" si="2"/>
        <v>542350.6199999999</v>
      </c>
      <c r="F18" s="25">
        <f t="shared" si="2"/>
        <v>795013.9600000001</v>
      </c>
      <c r="G18" s="25">
        <f t="shared" si="2"/>
        <v>305751.72</v>
      </c>
      <c r="H18" s="25">
        <f t="shared" si="2"/>
        <v>188830.2</v>
      </c>
      <c r="I18" s="25">
        <f t="shared" si="2"/>
        <v>280745.49999999994</v>
      </c>
      <c r="J18" s="25">
        <f t="shared" si="2"/>
        <v>206676.73999999996</v>
      </c>
      <c r="K18" s="25">
        <f t="shared" si="2"/>
        <v>461202.16000000003</v>
      </c>
      <c r="L18" s="25">
        <f>SUM(B18:K18)</f>
        <v>3953438.52</v>
      </c>
      <c r="M18"/>
    </row>
    <row r="19" spans="1:13" ht="17.25" customHeight="1">
      <c r="A19" s="26" t="s">
        <v>24</v>
      </c>
      <c r="B19" s="61">
        <f>ROUND((B13+B14)*B7,2)</f>
        <v>226271.77</v>
      </c>
      <c r="C19" s="61">
        <f aca="true" t="shared" si="3" ref="C19:K19">ROUND((C13+C14)*C7,2)</f>
        <v>164886.75</v>
      </c>
      <c r="D19" s="61">
        <f t="shared" si="3"/>
        <v>562397.48</v>
      </c>
      <c r="E19" s="61">
        <f t="shared" si="3"/>
        <v>490732.56</v>
      </c>
      <c r="F19" s="61">
        <f t="shared" si="3"/>
        <v>561065.38</v>
      </c>
      <c r="G19" s="61">
        <f t="shared" si="3"/>
        <v>241098.64</v>
      </c>
      <c r="H19" s="61">
        <f t="shared" si="3"/>
        <v>144362.4</v>
      </c>
      <c r="I19" s="61">
        <f t="shared" si="3"/>
        <v>214963.1</v>
      </c>
      <c r="J19" s="61">
        <f t="shared" si="3"/>
        <v>136501.84</v>
      </c>
      <c r="K19" s="61">
        <f t="shared" si="3"/>
        <v>373217.7</v>
      </c>
      <c r="L19" s="33">
        <f>SUM(B19:K19)</f>
        <v>3115497.62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90641.83</v>
      </c>
      <c r="C20" s="33">
        <f t="shared" si="4"/>
        <v>51062.68</v>
      </c>
      <c r="D20" s="33">
        <f t="shared" si="4"/>
        <v>27546.11</v>
      </c>
      <c r="E20" s="33">
        <f t="shared" si="4"/>
        <v>26824.3</v>
      </c>
      <c r="F20" s="33">
        <f t="shared" si="4"/>
        <v>195740.86</v>
      </c>
      <c r="G20" s="33">
        <f t="shared" si="4"/>
        <v>48112.62</v>
      </c>
      <c r="H20" s="33">
        <f t="shared" si="4"/>
        <v>32082.54</v>
      </c>
      <c r="I20" s="33">
        <f t="shared" si="4"/>
        <v>55750.07</v>
      </c>
      <c r="J20" s="33">
        <f t="shared" si="4"/>
        <v>56402.03</v>
      </c>
      <c r="K20" s="33">
        <f t="shared" si="4"/>
        <v>67709.77</v>
      </c>
      <c r="L20" s="33">
        <f aca="true" t="shared" si="5" ref="L19:L26">SUM(B20:K20)</f>
        <v>651872.8099999999</v>
      </c>
      <c r="M20"/>
    </row>
    <row r="21" spans="1:13" ht="17.25" customHeight="1">
      <c r="A21" s="27" t="s">
        <v>26</v>
      </c>
      <c r="B21" s="33">
        <v>730.08</v>
      </c>
      <c r="C21" s="33">
        <v>7433.56</v>
      </c>
      <c r="D21" s="33">
        <v>31088.67</v>
      </c>
      <c r="E21" s="33">
        <v>19561.2</v>
      </c>
      <c r="F21" s="33">
        <v>34206.55</v>
      </c>
      <c r="G21" s="33">
        <v>15512.08</v>
      </c>
      <c r="H21" s="33">
        <v>10042.25</v>
      </c>
      <c r="I21" s="33">
        <v>7433.55</v>
      </c>
      <c r="J21" s="33">
        <v>9491.05</v>
      </c>
      <c r="K21" s="33">
        <v>15398.06</v>
      </c>
      <c r="L21" s="33">
        <f t="shared" si="5"/>
        <v>150897.05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536.67</v>
      </c>
      <c r="C24" s="33">
        <v>377.76</v>
      </c>
      <c r="D24" s="33">
        <v>1049.9</v>
      </c>
      <c r="E24" s="33">
        <v>909.22</v>
      </c>
      <c r="F24" s="33">
        <v>1331.26</v>
      </c>
      <c r="G24" s="33">
        <v>513.23</v>
      </c>
      <c r="H24" s="33">
        <v>315.23</v>
      </c>
      <c r="I24" s="33">
        <v>471.54</v>
      </c>
      <c r="J24" s="33">
        <v>346.49</v>
      </c>
      <c r="K24" s="33">
        <v>773.75</v>
      </c>
      <c r="L24" s="33">
        <f t="shared" si="5"/>
        <v>6625.05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589.49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4156.11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-118028.49</v>
      </c>
      <c r="C29" s="33">
        <f t="shared" si="6"/>
        <v>-15595.359999999999</v>
      </c>
      <c r="D29" s="33">
        <f t="shared" si="6"/>
        <v>-48680.9</v>
      </c>
      <c r="E29" s="33">
        <f t="shared" si="6"/>
        <v>-403306.08</v>
      </c>
      <c r="F29" s="33">
        <f t="shared" si="6"/>
        <v>-46853.06</v>
      </c>
      <c r="G29" s="33">
        <f t="shared" si="6"/>
        <v>-23137.86</v>
      </c>
      <c r="H29" s="33">
        <f t="shared" si="6"/>
        <v>-17159.61</v>
      </c>
      <c r="I29" s="33">
        <f t="shared" si="6"/>
        <v>-186166.47999999998</v>
      </c>
      <c r="J29" s="33">
        <f t="shared" si="6"/>
        <v>-12095.119999999999</v>
      </c>
      <c r="K29" s="33">
        <f t="shared" si="6"/>
        <v>-34526.119999999995</v>
      </c>
      <c r="L29" s="33">
        <f aca="true" t="shared" si="7" ref="L29:L36">SUM(B29:K29)</f>
        <v>-905549.0800000001</v>
      </c>
      <c r="M29"/>
    </row>
    <row r="30" spans="1:13" ht="18.75" customHeight="1">
      <c r="A30" s="27" t="s">
        <v>30</v>
      </c>
      <c r="B30" s="33">
        <f>B31+B32+B33+B34</f>
        <v>-12795.2</v>
      </c>
      <c r="C30" s="33">
        <f aca="true" t="shared" si="8" ref="C30:K30">C31+C32+C33+C34</f>
        <v>-13494.8</v>
      </c>
      <c r="D30" s="33">
        <f t="shared" si="8"/>
        <v>-42842.8</v>
      </c>
      <c r="E30" s="33">
        <f t="shared" si="8"/>
        <v>-32731.6</v>
      </c>
      <c r="F30" s="33">
        <f t="shared" si="8"/>
        <v>-39450.4</v>
      </c>
      <c r="G30" s="33">
        <f t="shared" si="8"/>
        <v>-20284</v>
      </c>
      <c r="H30" s="33">
        <f t="shared" si="8"/>
        <v>-9094.8</v>
      </c>
      <c r="I30" s="33">
        <f t="shared" si="8"/>
        <v>-12544.4</v>
      </c>
      <c r="J30" s="33">
        <f t="shared" si="8"/>
        <v>-10168.4</v>
      </c>
      <c r="K30" s="33">
        <f t="shared" si="8"/>
        <v>-30223.6</v>
      </c>
      <c r="L30" s="33">
        <f t="shared" si="7"/>
        <v>-223629.99999999997</v>
      </c>
      <c r="M30"/>
    </row>
    <row r="31" spans="1:13" s="36" customFormat="1" ht="18.75" customHeight="1">
      <c r="A31" s="34" t="s">
        <v>55</v>
      </c>
      <c r="B31" s="33">
        <f>-ROUND((B9)*$E$3,2)</f>
        <v>-12795.2</v>
      </c>
      <c r="C31" s="33">
        <f aca="true" t="shared" si="9" ref="C31:K31">-ROUND((C9)*$E$3,2)</f>
        <v>-13494.8</v>
      </c>
      <c r="D31" s="33">
        <f t="shared" si="9"/>
        <v>-42842.8</v>
      </c>
      <c r="E31" s="33">
        <f t="shared" si="9"/>
        <v>-32731.6</v>
      </c>
      <c r="F31" s="33">
        <f t="shared" si="9"/>
        <v>-39450.4</v>
      </c>
      <c r="G31" s="33">
        <f t="shared" si="9"/>
        <v>-20284</v>
      </c>
      <c r="H31" s="33">
        <f t="shared" si="9"/>
        <v>-9094.8</v>
      </c>
      <c r="I31" s="33">
        <f t="shared" si="9"/>
        <v>-12544.4</v>
      </c>
      <c r="J31" s="33">
        <f t="shared" si="9"/>
        <v>-10168.4</v>
      </c>
      <c r="K31" s="33">
        <f t="shared" si="9"/>
        <v>-30223.6</v>
      </c>
      <c r="L31" s="33">
        <f t="shared" si="7"/>
        <v>-223629.99999999997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-105233.29000000001</v>
      </c>
      <c r="C35" s="38">
        <f aca="true" t="shared" si="10" ref="C35:K35">SUM(C36:C47)</f>
        <v>-2100.56</v>
      </c>
      <c r="D35" s="38">
        <f t="shared" si="10"/>
        <v>-5838.1</v>
      </c>
      <c r="E35" s="38">
        <f t="shared" si="10"/>
        <v>-370574.48000000004</v>
      </c>
      <c r="F35" s="38">
        <f t="shared" si="10"/>
        <v>-7402.66</v>
      </c>
      <c r="G35" s="38">
        <f t="shared" si="10"/>
        <v>-2853.86</v>
      </c>
      <c r="H35" s="38">
        <f t="shared" si="10"/>
        <v>-8064.81</v>
      </c>
      <c r="I35" s="38">
        <f t="shared" si="10"/>
        <v>-173622.08</v>
      </c>
      <c r="J35" s="38">
        <f t="shared" si="10"/>
        <v>-1926.72</v>
      </c>
      <c r="K35" s="38">
        <f t="shared" si="10"/>
        <v>-4302.52</v>
      </c>
      <c r="L35" s="33">
        <f t="shared" si="7"/>
        <v>-681919.08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-171000</v>
      </c>
      <c r="J45" s="17">
        <v>0</v>
      </c>
      <c r="K45" s="17">
        <v>0</v>
      </c>
      <c r="L45" s="17">
        <f>SUM(B45:K45)</f>
        <v>-531000</v>
      </c>
    </row>
    <row r="46" spans="1:12" ht="18.75" customHeight="1">
      <c r="A46" s="37" t="s">
        <v>72</v>
      </c>
      <c r="B46" s="17">
        <v>-2984.24</v>
      </c>
      <c r="C46" s="17">
        <v>-2100.56</v>
      </c>
      <c r="D46" s="17">
        <v>-5838.1</v>
      </c>
      <c r="E46" s="17">
        <v>-5055.83</v>
      </c>
      <c r="F46" s="17">
        <v>-7402.66</v>
      </c>
      <c r="G46" s="17">
        <v>-2853.86</v>
      </c>
      <c r="H46" s="17">
        <v>-1752.88</v>
      </c>
      <c r="I46" s="17">
        <v>-2622.08</v>
      </c>
      <c r="J46" s="17">
        <v>-1926.72</v>
      </c>
      <c r="K46" s="17">
        <v>-4302.52</v>
      </c>
      <c r="L46" s="30">
        <f t="shared" si="11"/>
        <v>-36839.45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202335.97999999998</v>
      </c>
      <c r="C50" s="41">
        <f>IF(C18+C29+C42+C51&lt;0,0,C18+C29+C51)</f>
        <v>210236.4</v>
      </c>
      <c r="D50" s="41">
        <f>IF(D18+D29+D42+D51&lt;0,0,D18+D29+D51)</f>
        <v>577990.4900000001</v>
      </c>
      <c r="E50" s="41">
        <f>IF(E18+E29+E42+E51&lt;0,0,E18+E29+E51)</f>
        <v>139044.53999999986</v>
      </c>
      <c r="F50" s="41">
        <f>IF(F18+F29+F42+F51&lt;0,0,F18+F29+F51)</f>
        <v>748160.9000000001</v>
      </c>
      <c r="G50" s="41">
        <f>IF(G18+G29+G42+G51&lt;0,0,G18+G29+G51)</f>
        <v>282613.86</v>
      </c>
      <c r="H50" s="41">
        <f>IF(H18+H29+H42+H51&lt;0,0,H18+H29+H51)</f>
        <v>171670.59000000003</v>
      </c>
      <c r="I50" s="41">
        <f>IF(I18+I29+I42+I51&lt;0,0,I18+I29+I51)</f>
        <v>94579.01999999996</v>
      </c>
      <c r="J50" s="41">
        <f>IF(J18+J29+J42+J51&lt;0,0,J18+J29+J51)</f>
        <v>194581.61999999997</v>
      </c>
      <c r="K50" s="41">
        <f>IF(K18+K29+K42+K51&lt;0,0,K18+K29+K51)</f>
        <v>426676.04000000004</v>
      </c>
      <c r="L50" s="42">
        <f>SUM(B50:K50)</f>
        <v>3047889.44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202335.98</v>
      </c>
      <c r="C56" s="41">
        <f aca="true" t="shared" si="12" ref="C56:J56">SUM(C57:C68)</f>
        <v>210236.40000000002</v>
      </c>
      <c r="D56" s="41">
        <f t="shared" si="12"/>
        <v>577990.49</v>
      </c>
      <c r="E56" s="41">
        <f t="shared" si="12"/>
        <v>139044.53</v>
      </c>
      <c r="F56" s="41">
        <f t="shared" si="12"/>
        <v>748160.89</v>
      </c>
      <c r="G56" s="41">
        <f t="shared" si="12"/>
        <v>282613.86</v>
      </c>
      <c r="H56" s="41">
        <f t="shared" si="12"/>
        <v>171670.6</v>
      </c>
      <c r="I56" s="41">
        <f>SUM(I57:I72)</f>
        <v>94579.02</v>
      </c>
      <c r="J56" s="41">
        <f t="shared" si="12"/>
        <v>194581.61</v>
      </c>
      <c r="K56" s="41">
        <f>SUM(K57:K70)</f>
        <v>426676.04000000004</v>
      </c>
      <c r="L56" s="46">
        <f>SUM(B56:K56)</f>
        <v>3047889.42</v>
      </c>
      <c r="M56" s="40"/>
    </row>
    <row r="57" spans="1:13" ht="18.75" customHeight="1">
      <c r="A57" s="47" t="s">
        <v>48</v>
      </c>
      <c r="B57" s="48">
        <v>202335.98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202335.98</v>
      </c>
      <c r="M57" s="40"/>
    </row>
    <row r="58" spans="1:12" ht="18.75" customHeight="1">
      <c r="A58" s="47" t="s">
        <v>58</v>
      </c>
      <c r="B58" s="17">
        <v>0</v>
      </c>
      <c r="C58" s="48">
        <v>183767.64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183767.64</v>
      </c>
    </row>
    <row r="59" spans="1:12" ht="18.75" customHeight="1">
      <c r="A59" s="47" t="s">
        <v>59</v>
      </c>
      <c r="B59" s="17">
        <v>0</v>
      </c>
      <c r="C59" s="48">
        <v>26468.76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26468.76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577990.49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577990.49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139044.53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139044.53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748160.89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748160.89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282613.86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282613.86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171670.6</v>
      </c>
      <c r="I64" s="17">
        <v>0</v>
      </c>
      <c r="J64" s="17">
        <v>0</v>
      </c>
      <c r="K64" s="17">
        <v>0</v>
      </c>
      <c r="L64" s="46">
        <f t="shared" si="13"/>
        <v>171670.6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194581.61</v>
      </c>
      <c r="K66" s="17">
        <v>0</v>
      </c>
      <c r="L66" s="46">
        <f t="shared" si="13"/>
        <v>194581.61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211887.32</v>
      </c>
      <c r="L67" s="46">
        <f t="shared" si="13"/>
        <v>211887.32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214788.72</v>
      </c>
      <c r="L68" s="46">
        <f t="shared" si="13"/>
        <v>214788.72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94579.02</v>
      </c>
      <c r="J72" s="52">
        <v>0</v>
      </c>
      <c r="K72" s="52">
        <v>0</v>
      </c>
      <c r="L72" s="51">
        <f>SUM(B72:K72)</f>
        <v>94579.02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2022-10-07T09:48:52Z</dcterms:modified>
  <cp:category/>
  <cp:version/>
  <cp:contentType/>
  <cp:contentStatus/>
</cp:coreProperties>
</file>