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" yWindow="706" windowWidth="20725" windowHeight="9205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<sst xmlns="http://schemas.openxmlformats.org/spreadsheetml/2006/main" count="82" uniqueCount="81">
  <si>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</si>
  <si>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</si>
  <si>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</si>
  <si>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</si>
  <si>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</si>
  <si>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</si>
  <si>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</si>
  <si>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</si>
  <si>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</si>
  <si>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</si>
  <si>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</si>
  <si>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</si>
  <si>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</si>
  <si>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</si>
  <si>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</si>
  <si>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</si>
  <si>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</si>
  <si>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</si>
  <si>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</si>
  <si>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</si>
  <si>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</si>
  <si>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</si>
  <si>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</si>
  <si>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</si>
  <si>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</si>
  <si>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</si>
  <si>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</si>
  <si>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</si>
  <si>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</si>
  <si>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</si>
  <si>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</si>
  <si>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</si>
  <si>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</si>
  <si>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</si>
  <si>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</si>
  <si>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</si>
  <si>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</si>
  <si>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</si>
  <si>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</si>
  <si>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</si>
  <si>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</si>
  <si>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</si>
  <si>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</si>
  <si>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</si>
  <si>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</si>
  <si>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</si>
  <si>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</si>
  <si>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</si>
  <si>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</si>
  <si>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</si>
  <si>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</si>
  <si>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</si>
  <si>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</si>
  <si>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</si>
  <si>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</si>
  <si>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</si>
  <si>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</si>
  <si>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</si>
  <si>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</si>
  <si>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</si>
  <si>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</si>
  <si>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</si>
  <si>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</si>
  <si>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</si>
  <si>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</si>
  <si>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</si>
  <si>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</si>
  <si>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</si>
  <si>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</si>
  <si>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</si>
  <si>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</si>
  <si>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</si>
  <si>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</si>
  <si>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17/10/22 - VENCIMENTO 24/10/22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</si>
  <si>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</si>
  <si>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</si>
  <si>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</si>
  <si>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</si>
  <si>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</si>
  <si>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</si>
  <si>
    <t>7.16. Nova Paineira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</si>
</sst>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top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91625</v>
      </c>
      <c r="C7" s="10">
        <f>C8+C11</f>
        <v>108105</v>
      </c>
      <c r="D7" s="10">
        <f aca="true" t="shared" si="0" ref="D7:K7">D8+D11</f>
        <v>319782</v>
      </c>
      <c r="E7" s="10">
        <f t="shared" si="0"/>
        <v>260001</v>
      </c>
      <c r="F7" s="10">
        <f t="shared" si="0"/>
        <v>271705</v>
      </c>
      <c r="G7" s="10">
        <f t="shared" si="0"/>
        <v>147943</v>
      </c>
      <c r="H7" s="10">
        <f t="shared" si="0"/>
        <v>79472</v>
      </c>
      <c r="I7" s="10">
        <f t="shared" si="0"/>
        <v>116281</v>
      </c>
      <c r="J7" s="10">
        <f t="shared" si="0"/>
        <v>122994</v>
      </c>
      <c r="K7" s="10">
        <f t="shared" si="0"/>
        <v>216263</v>
      </c>
      <c r="L7" s="10">
        <f>SUM(B7:K7)</f>
        <v>1734171</v>
      </c>
      <c r="M7" s="11"/>
    </row>
    <row r="8" spans="1:13" ht="17.25" customHeight="1">
      <c r="A8" s="12" t="s">
        <v>18</v>
      </c>
      <c r="B8" s="13">
        <f>B9+B10</f>
        <v>6090</v>
      </c>
      <c r="C8" s="13">
        <f aca="true" t="shared" si="1" ref="C8:K8">C9+C10</f>
        <v>6144</v>
      </c>
      <c r="D8" s="13">
        <f t="shared" si="1"/>
        <v>19564</v>
      </c>
      <c r="E8" s="13">
        <f t="shared" si="1"/>
        <v>14081</v>
      </c>
      <c r="F8" s="13">
        <f t="shared" si="1"/>
        <v>13355</v>
      </c>
      <c r="G8" s="13">
        <f t="shared" si="1"/>
        <v>9721</v>
      </c>
      <c r="H8" s="13">
        <f t="shared" si="1"/>
        <v>4427</v>
      </c>
      <c r="I8" s="13">
        <f t="shared" si="1"/>
        <v>5206</v>
      </c>
      <c r="J8" s="13">
        <f t="shared" si="1"/>
        <v>7259</v>
      </c>
      <c r="K8" s="13">
        <f t="shared" si="1"/>
        <v>11995</v>
      </c>
      <c r="L8" s="13">
        <f>SUM(B8:K8)</f>
        <v>97842</v>
      </c>
      <c r="M8"/>
    </row>
    <row r="9" spans="1:13" ht="17.25" customHeight="1">
      <c r="A9" s="14" t="s">
        <v>19</v>
      </c>
      <c r="B9" s="15">
        <v>6090</v>
      </c>
      <c r="C9" s="15">
        <v>6144</v>
      </c>
      <c r="D9" s="15">
        <v>19564</v>
      </c>
      <c r="E9" s="15">
        <v>14081</v>
      </c>
      <c r="F9" s="15">
        <v>13355</v>
      </c>
      <c r="G9" s="15">
        <v>9721</v>
      </c>
      <c r="H9" s="15">
        <v>4394</v>
      </c>
      <c r="I9" s="15">
        <v>5206</v>
      </c>
      <c r="J9" s="15">
        <v>7259</v>
      </c>
      <c r="K9" s="15">
        <v>11995</v>
      </c>
      <c r="L9" s="13">
        <f>SUM(B9:K9)</f>
        <v>97809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33</v>
      </c>
      <c r="I10" s="15">
        <v>0</v>
      </c>
      <c r="J10" s="15">
        <v>0</v>
      </c>
      <c r="K10" s="15">
        <v>0</v>
      </c>
      <c r="L10" s="13">
        <f>SUM(B10:K10)</f>
        <v>33</v>
      </c>
      <c r="M10"/>
    </row>
    <row r="11" spans="1:13" ht="17.25" customHeight="1">
      <c r="A11" s="12" t="s">
        <v>21</v>
      </c>
      <c r="B11" s="15">
        <v>85535</v>
      </c>
      <c r="C11" s="15">
        <v>101961</v>
      </c>
      <c r="D11" s="15">
        <v>300218</v>
      </c>
      <c r="E11" s="15">
        <v>245920</v>
      </c>
      <c r="F11" s="15">
        <v>258350</v>
      </c>
      <c r="G11" s="15">
        <v>138222</v>
      </c>
      <c r="H11" s="15">
        <v>75045</v>
      </c>
      <c r="I11" s="15">
        <v>111075</v>
      </c>
      <c r="J11" s="15">
        <v>115735</v>
      </c>
      <c r="K11" s="15">
        <v>204268</v>
      </c>
      <c r="L11" s="13">
        <f>SUM(B11:K11)</f>
        <v>1636329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-0.0828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1.233038037519573</v>
      </c>
      <c r="C16" s="22">
        <v>1.192372273495398</v>
      </c>
      <c r="D16" s="22">
        <v>1.066255699084951</v>
      </c>
      <c r="E16" s="22">
        <v>1.078882828117365</v>
      </c>
      <c r="F16" s="22">
        <v>1.213164252533788</v>
      </c>
      <c r="G16" s="22">
        <v>1.201414867047895</v>
      </c>
      <c r="H16" s="22">
        <v>1.110717996163214</v>
      </c>
      <c r="I16" s="22">
        <v>1.214332843997389</v>
      </c>
      <c r="J16" s="22">
        <v>1.304563992014544</v>
      </c>
      <c r="K16" s="22">
        <v>1.133417463537271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819333.27</v>
      </c>
      <c r="C18" s="25">
        <f aca="true" t="shared" si="2" ref="C18:K18">SUM(C19:C26)</f>
        <v>542258.3100000002</v>
      </c>
      <c r="D18" s="25">
        <f t="shared" si="2"/>
        <v>1721866.0100000002</v>
      </c>
      <c r="E18" s="25">
        <f t="shared" si="2"/>
        <v>1425962.03</v>
      </c>
      <c r="F18" s="25">
        <f t="shared" si="2"/>
        <v>1502666.5199999998</v>
      </c>
      <c r="G18" s="25">
        <f t="shared" si="2"/>
        <v>889011.88</v>
      </c>
      <c r="H18" s="25">
        <f t="shared" si="2"/>
        <v>487826.85</v>
      </c>
      <c r="I18" s="25">
        <f t="shared" si="2"/>
        <v>635126.9400000001</v>
      </c>
      <c r="J18" s="25">
        <f t="shared" si="2"/>
        <v>781893.2700000001</v>
      </c>
      <c r="K18" s="25">
        <f t="shared" si="2"/>
        <v>975097.73</v>
      </c>
      <c r="L18" s="25">
        <f>SUM(B18:K18)</f>
        <v>9781042.81</v>
      </c>
      <c r="M18"/>
    </row>
    <row r="19" spans="1:13" ht="17.25" customHeight="1">
      <c r="A19" s="26" t="s">
        <v>24</v>
      </c>
      <c r="B19" s="60">
        <f>ROUND((B13+B14)*B7,2)</f>
        <v>659608.38</v>
      </c>
      <c r="C19" s="60">
        <f aca="true" t="shared" si="3" ref="C19:K19">ROUND((C13+C14)*C7,2)</f>
        <v>443619.68</v>
      </c>
      <c r="D19" s="60">
        <f t="shared" si="3"/>
        <v>1561815.29</v>
      </c>
      <c r="E19" s="60">
        <f t="shared" si="3"/>
        <v>1286276.95</v>
      </c>
      <c r="F19" s="60">
        <f t="shared" si="3"/>
        <v>1187676.9</v>
      </c>
      <c r="G19" s="60">
        <f t="shared" si="3"/>
        <v>711073.24</v>
      </c>
      <c r="H19" s="60">
        <f t="shared" si="3"/>
        <v>420756.56</v>
      </c>
      <c r="I19" s="60">
        <f t="shared" si="3"/>
        <v>510427.08</v>
      </c>
      <c r="J19" s="60">
        <f t="shared" si="3"/>
        <v>581454.14</v>
      </c>
      <c r="K19" s="60">
        <f t="shared" si="3"/>
        <v>834883.31</v>
      </c>
      <c r="L19" s="33">
        <f>SUM(B19:K19)</f>
        <v>8197591.529999999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153713.84</v>
      </c>
      <c r="C20" s="33">
        <f t="shared" si="4"/>
        <v>85340.13</v>
      </c>
      <c r="D20" s="33">
        <f t="shared" si="4"/>
        <v>103479.16</v>
      </c>
      <c r="E20" s="33">
        <f t="shared" si="4"/>
        <v>101465.16</v>
      </c>
      <c r="F20" s="33">
        <f t="shared" si="4"/>
        <v>253170.26</v>
      </c>
      <c r="G20" s="33">
        <f t="shared" si="4"/>
        <v>143220.72</v>
      </c>
      <c r="H20" s="33">
        <f t="shared" si="4"/>
        <v>46585.32</v>
      </c>
      <c r="I20" s="33">
        <f t="shared" si="4"/>
        <v>109401.29</v>
      </c>
      <c r="J20" s="33">
        <f t="shared" si="4"/>
        <v>177089.99</v>
      </c>
      <c r="K20" s="33">
        <f t="shared" si="4"/>
        <v>111388.01</v>
      </c>
      <c r="L20" s="33">
        <f aca="true" t="shared" si="5" ref="L19:L26">SUM(B20:K20)</f>
        <v>1284853.8800000001</v>
      </c>
      <c r="M20"/>
    </row>
    <row r="21" spans="1:13" ht="17.25" customHeight="1">
      <c r="A21" s="27" t="s">
        <v>26</v>
      </c>
      <c r="B21" s="33">
        <v>3212.1</v>
      </c>
      <c r="C21" s="33">
        <v>10818.47</v>
      </c>
      <c r="D21" s="33">
        <v>50687.54</v>
      </c>
      <c r="E21" s="33">
        <v>32823.22</v>
      </c>
      <c r="F21" s="33">
        <v>58018.79</v>
      </c>
      <c r="G21" s="33">
        <v>33533.23</v>
      </c>
      <c r="H21" s="33">
        <v>18089.86</v>
      </c>
      <c r="I21" s="33">
        <v>12694.58</v>
      </c>
      <c r="J21" s="33">
        <v>18825.03</v>
      </c>
      <c r="K21" s="33">
        <v>23991.47</v>
      </c>
      <c r="L21" s="33">
        <f t="shared" si="5"/>
        <v>262694.29000000004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614.83</v>
      </c>
      <c r="C24" s="33">
        <v>409.02</v>
      </c>
      <c r="D24" s="33">
        <v>1294.79</v>
      </c>
      <c r="E24" s="33">
        <v>1073.35</v>
      </c>
      <c r="F24" s="33">
        <v>1130.66</v>
      </c>
      <c r="G24" s="33">
        <v>669.54</v>
      </c>
      <c r="H24" s="33">
        <v>367.33</v>
      </c>
      <c r="I24" s="33">
        <v>476.75</v>
      </c>
      <c r="J24" s="33">
        <v>588.78</v>
      </c>
      <c r="K24" s="33">
        <v>732.06</v>
      </c>
      <c r="L24" s="33">
        <f t="shared" si="5"/>
        <v>7357.109999999999</v>
      </c>
      <c r="M24"/>
    </row>
    <row r="25" spans="1:13" ht="17.25" customHeight="1">
      <c r="A25" s="27" t="s">
        <v>77</v>
      </c>
      <c r="B25" s="33">
        <v>314.15</v>
      </c>
      <c r="C25" s="33">
        <v>237.55</v>
      </c>
      <c r="D25" s="33">
        <v>770.81</v>
      </c>
      <c r="E25" s="33">
        <v>589.5</v>
      </c>
      <c r="F25" s="33">
        <v>642.98</v>
      </c>
      <c r="G25" s="33">
        <v>358.79</v>
      </c>
      <c r="H25" s="33">
        <v>203.44</v>
      </c>
      <c r="I25" s="33">
        <v>271.27</v>
      </c>
      <c r="J25" s="33">
        <v>326.81</v>
      </c>
      <c r="K25" s="33">
        <v>440.82</v>
      </c>
      <c r="L25" s="33">
        <f t="shared" si="5"/>
        <v>4156.12</v>
      </c>
      <c r="M25"/>
    </row>
    <row r="26" spans="1:13" ht="17.25" customHeight="1">
      <c r="A26" s="27" t="s">
        <v>78</v>
      </c>
      <c r="B26" s="33">
        <v>140.54</v>
      </c>
      <c r="C26" s="33">
        <v>104.03</v>
      </c>
      <c r="D26" s="33">
        <v>359.56</v>
      </c>
      <c r="E26" s="33">
        <v>274.99</v>
      </c>
      <c r="F26" s="33">
        <v>297.5</v>
      </c>
      <c r="G26" s="33">
        <v>156.36</v>
      </c>
      <c r="H26" s="33">
        <v>94.91</v>
      </c>
      <c r="I26" s="33">
        <v>126.54</v>
      </c>
      <c r="J26" s="33">
        <v>149.66</v>
      </c>
      <c r="K26" s="33">
        <v>203.2</v>
      </c>
      <c r="L26" s="33">
        <f t="shared" si="5"/>
        <v>1907.2900000000002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-132463.89</v>
      </c>
      <c r="C29" s="33">
        <f t="shared" si="6"/>
        <v>-29308</v>
      </c>
      <c r="D29" s="33">
        <f t="shared" si="6"/>
        <v>-93281.45000000001</v>
      </c>
      <c r="E29" s="33">
        <f t="shared" si="6"/>
        <v>-73443.52999999991</v>
      </c>
      <c r="F29" s="33">
        <f t="shared" si="6"/>
        <v>-65049.19</v>
      </c>
      <c r="G29" s="33">
        <f t="shared" si="6"/>
        <v>-46495.46</v>
      </c>
      <c r="H29" s="33">
        <f t="shared" si="6"/>
        <v>-27688.14</v>
      </c>
      <c r="I29" s="33">
        <f t="shared" si="6"/>
        <v>-34804.44</v>
      </c>
      <c r="J29" s="33">
        <f t="shared" si="6"/>
        <v>-35213.57</v>
      </c>
      <c r="K29" s="33">
        <f t="shared" si="6"/>
        <v>-56848.74</v>
      </c>
      <c r="L29" s="33">
        <f aca="true" t="shared" si="7" ref="L29:L36">SUM(B29:K29)</f>
        <v>-594596.4099999999</v>
      </c>
      <c r="M29"/>
    </row>
    <row r="30" spans="1:13" ht="18.75" customHeight="1">
      <c r="A30" s="27" t="s">
        <v>30</v>
      </c>
      <c r="B30" s="33">
        <f>B31+B32+B33+B34</f>
        <v>-26796</v>
      </c>
      <c r="C30" s="33">
        <f aca="true" t="shared" si="8" ref="C30:K30">C31+C32+C33+C34</f>
        <v>-27033.6</v>
      </c>
      <c r="D30" s="33">
        <f t="shared" si="8"/>
        <v>-86081.6</v>
      </c>
      <c r="E30" s="33">
        <f t="shared" si="8"/>
        <v>-61956.4</v>
      </c>
      <c r="F30" s="33">
        <f t="shared" si="8"/>
        <v>-58762</v>
      </c>
      <c r="G30" s="33">
        <f t="shared" si="8"/>
        <v>-42772.4</v>
      </c>
      <c r="H30" s="33">
        <f t="shared" si="8"/>
        <v>-19333.6</v>
      </c>
      <c r="I30" s="33">
        <f t="shared" si="8"/>
        <v>-32153.39</v>
      </c>
      <c r="J30" s="33">
        <f t="shared" si="8"/>
        <v>-31939.6</v>
      </c>
      <c r="K30" s="33">
        <f t="shared" si="8"/>
        <v>-52778</v>
      </c>
      <c r="L30" s="33">
        <f t="shared" si="7"/>
        <v>-439606.58999999997</v>
      </c>
      <c r="M30"/>
    </row>
    <row r="31" spans="1:13" s="36" customFormat="1" ht="18.75" customHeight="1">
      <c r="A31" s="34" t="s">
        <v>55</v>
      </c>
      <c r="B31" s="33">
        <f>-ROUND((B9)*$E$3,2)</f>
        <v>-26796</v>
      </c>
      <c r="C31" s="33">
        <f aca="true" t="shared" si="9" ref="C31:K31">-ROUND((C9)*$E$3,2)</f>
        <v>-27033.6</v>
      </c>
      <c r="D31" s="33">
        <f t="shared" si="9"/>
        <v>-86081.6</v>
      </c>
      <c r="E31" s="33">
        <f t="shared" si="9"/>
        <v>-61956.4</v>
      </c>
      <c r="F31" s="33">
        <f t="shared" si="9"/>
        <v>-58762</v>
      </c>
      <c r="G31" s="33">
        <f t="shared" si="9"/>
        <v>-42772.4</v>
      </c>
      <c r="H31" s="33">
        <f t="shared" si="9"/>
        <v>-19333.6</v>
      </c>
      <c r="I31" s="33">
        <f t="shared" si="9"/>
        <v>-22906.4</v>
      </c>
      <c r="J31" s="33">
        <f t="shared" si="9"/>
        <v>-31939.6</v>
      </c>
      <c r="K31" s="33">
        <f t="shared" si="9"/>
        <v>-52778</v>
      </c>
      <c r="L31" s="33">
        <f t="shared" si="7"/>
        <v>-430359.6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-9246.99</v>
      </c>
      <c r="J34" s="17">
        <v>0</v>
      </c>
      <c r="K34" s="17">
        <v>0</v>
      </c>
      <c r="L34" s="33">
        <f t="shared" si="7"/>
        <v>-9246.99</v>
      </c>
      <c r="M34"/>
    </row>
    <row r="35" spans="1:13" s="36" customFormat="1" ht="18.75" customHeight="1">
      <c r="A35" s="27" t="s">
        <v>34</v>
      </c>
      <c r="B35" s="38">
        <f>SUM(B36:B47)</f>
        <v>-105667.89</v>
      </c>
      <c r="C35" s="38">
        <f aca="true" t="shared" si="10" ref="C35:K35">SUM(C36:C47)</f>
        <v>-2274.4</v>
      </c>
      <c r="D35" s="38">
        <f t="shared" si="10"/>
        <v>-7199.85</v>
      </c>
      <c r="E35" s="38">
        <f t="shared" si="10"/>
        <v>-11487.129999999906</v>
      </c>
      <c r="F35" s="38">
        <f t="shared" si="10"/>
        <v>-6287.19</v>
      </c>
      <c r="G35" s="38">
        <f t="shared" si="10"/>
        <v>-3723.06</v>
      </c>
      <c r="H35" s="38">
        <f t="shared" si="10"/>
        <v>-8354.54</v>
      </c>
      <c r="I35" s="38">
        <f t="shared" si="10"/>
        <v>-2651.05</v>
      </c>
      <c r="J35" s="38">
        <f t="shared" si="10"/>
        <v>-3273.97</v>
      </c>
      <c r="K35" s="38">
        <f t="shared" si="10"/>
        <v>-4070.74</v>
      </c>
      <c r="L35" s="33">
        <f t="shared" si="7"/>
        <v>-154989.8199999999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-6311.93</v>
      </c>
      <c r="I37" s="17">
        <v>0</v>
      </c>
      <c r="J37" s="28">
        <v>0</v>
      </c>
      <c r="K37" s="17">
        <v>0</v>
      </c>
      <c r="L37" s="33">
        <f>SUM(B37:K37)</f>
        <v>-36026.69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1080000</v>
      </c>
      <c r="F44" s="17">
        <v>0</v>
      </c>
      <c r="G44" s="17">
        <v>0</v>
      </c>
      <c r="H44" s="17">
        <v>0</v>
      </c>
      <c r="I44" s="17">
        <v>535500</v>
      </c>
      <c r="J44" s="17">
        <v>0</v>
      </c>
      <c r="K44" s="17">
        <v>0</v>
      </c>
      <c r="L44" s="17">
        <f>SUM(B44:K44)</f>
        <v>1615500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-535500</v>
      </c>
      <c r="J45" s="17">
        <v>0</v>
      </c>
      <c r="K45" s="17">
        <v>0</v>
      </c>
      <c r="L45" s="17">
        <f>SUM(B45:K45)</f>
        <v>-1615500</v>
      </c>
    </row>
    <row r="46" spans="1:12" ht="18.75" customHeight="1">
      <c r="A46" s="37" t="s">
        <v>72</v>
      </c>
      <c r="B46" s="17">
        <v>-3418.84</v>
      </c>
      <c r="C46" s="17">
        <v>-2274.4</v>
      </c>
      <c r="D46" s="17">
        <v>-7199.85</v>
      </c>
      <c r="E46" s="17">
        <v>-5968.48</v>
      </c>
      <c r="F46" s="17">
        <v>-6287.19</v>
      </c>
      <c r="G46" s="17">
        <v>-3723.06</v>
      </c>
      <c r="H46" s="17">
        <v>-2042.61</v>
      </c>
      <c r="I46" s="17">
        <v>-2651.05</v>
      </c>
      <c r="J46" s="17">
        <v>-3273.97</v>
      </c>
      <c r="K46" s="17">
        <v>-4070.74</v>
      </c>
      <c r="L46" s="30">
        <f t="shared" si="11"/>
        <v>-40910.19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686869.38</v>
      </c>
      <c r="C50" s="41">
        <f>IF(C18+C29+C42+C51&lt;0,0,C18+C29+C51)</f>
        <v>512950.3100000002</v>
      </c>
      <c r="D50" s="41">
        <f>IF(D18+D29+D42+D51&lt;0,0,D18+D29+D51)</f>
        <v>1628584.5600000003</v>
      </c>
      <c r="E50" s="41">
        <f>IF(E18+E29+E42+E51&lt;0,0,E18+E29+E51)</f>
        <v>1352518.5</v>
      </c>
      <c r="F50" s="41">
        <f>IF(F18+F29+F42+F51&lt;0,0,F18+F29+F51)</f>
        <v>1437617.3299999998</v>
      </c>
      <c r="G50" s="41">
        <f>IF(G18+G29+G42+G51&lt;0,0,G18+G29+G51)</f>
        <v>842516.42</v>
      </c>
      <c r="H50" s="41">
        <f>IF(H18+H29+H42+H51&lt;0,0,H18+H29+H51)</f>
        <v>460138.70999999996</v>
      </c>
      <c r="I50" s="41">
        <f>IF(I18+I29+I42+I51&lt;0,0,I18+I29+I51)</f>
        <v>600322.5</v>
      </c>
      <c r="J50" s="41">
        <f>IF(J18+J29+J42+J51&lt;0,0,J18+J29+J51)</f>
        <v>746679.7000000002</v>
      </c>
      <c r="K50" s="41">
        <f>IF(K18+K29+K42+K51&lt;0,0,K18+K29+K51)</f>
        <v>918248.99</v>
      </c>
      <c r="L50" s="42">
        <f>SUM(B50:K50)</f>
        <v>9186446.4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686869.38</v>
      </c>
      <c r="C56" s="41">
        <f aca="true" t="shared" si="12" ref="C56:J56">SUM(C57:C68)</f>
        <v>512950.3</v>
      </c>
      <c r="D56" s="41">
        <f t="shared" si="12"/>
        <v>1628584.56</v>
      </c>
      <c r="E56" s="41">
        <f t="shared" si="12"/>
        <v>1352518.5</v>
      </c>
      <c r="F56" s="41">
        <f t="shared" si="12"/>
        <v>1437617.33</v>
      </c>
      <c r="G56" s="41">
        <f t="shared" si="12"/>
        <v>842516.42</v>
      </c>
      <c r="H56" s="41">
        <f t="shared" si="12"/>
        <v>460138.71</v>
      </c>
      <c r="I56" s="41">
        <f>SUM(I57:I72)</f>
        <v>600322.5</v>
      </c>
      <c r="J56" s="41">
        <f t="shared" si="12"/>
        <v>746679.7</v>
      </c>
      <c r="K56" s="41">
        <f>SUM(K57:K70)</f>
        <v>918248.99</v>
      </c>
      <c r="L56" s="46">
        <f>SUM(B56:K56)</f>
        <v>9186446.39</v>
      </c>
      <c r="M56" s="40"/>
    </row>
    <row r="57" spans="1:13" ht="18.75" customHeight="1">
      <c r="A57" s="47" t="s">
        <v>48</v>
      </c>
      <c r="B57" s="48">
        <v>686869.38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686869.38</v>
      </c>
      <c r="M57" s="40"/>
    </row>
    <row r="58" spans="1:12" ht="18.75" customHeight="1">
      <c r="A58" s="47" t="s">
        <v>58</v>
      </c>
      <c r="B58" s="17">
        <v>0</v>
      </c>
      <c r="C58" s="48">
        <v>448318.56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448318.56</v>
      </c>
    </row>
    <row r="59" spans="1:12" ht="18.75" customHeight="1">
      <c r="A59" s="47" t="s">
        <v>59</v>
      </c>
      <c r="B59" s="17">
        <v>0</v>
      </c>
      <c r="C59" s="48">
        <v>64631.74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64631.74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1628584.56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1628584.56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1352518.5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1352518.5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1437617.33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1437617.33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842516.42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842516.42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460138.71</v>
      </c>
      <c r="I64" s="17">
        <v>0</v>
      </c>
      <c r="J64" s="17">
        <v>0</v>
      </c>
      <c r="K64" s="17">
        <v>0</v>
      </c>
      <c r="L64" s="46">
        <f t="shared" si="13"/>
        <v>460138.71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746679.7</v>
      </c>
      <c r="K66" s="17">
        <v>0</v>
      </c>
      <c r="L66" s="46">
        <f t="shared" si="13"/>
        <v>746679.7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532033.46</v>
      </c>
      <c r="L67" s="46">
        <f t="shared" si="13"/>
        <v>532033.46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386215.53</v>
      </c>
      <c r="L68" s="46">
        <f t="shared" si="13"/>
        <v>386215.53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9">
        <f>SUM(B71:K71)</f>
        <v>0</v>
      </c>
    </row>
    <row r="72" spans="1:12" ht="18" customHeight="1">
      <c r="A72" s="50" t="s">
        <v>80</v>
      </c>
      <c r="B72" s="52">
        <v>0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1">
        <v>600322.5</v>
      </c>
      <c r="J72" s="52">
        <v>0</v>
      </c>
      <c r="K72" s="52">
        <v>0</v>
      </c>
      <c r="L72" s="51">
        <f>SUM(B72:K72)</f>
        <v>600322.5</v>
      </c>
    </row>
    <row r="73" spans="1:12" ht="18" customHeight="1">
      <c r="A73" s="61"/>
      <c r="B73"/>
      <c r="C73"/>
      <c r="D73"/>
      <c r="E73"/>
      <c r="F73"/>
      <c r="G73"/>
      <c r="H73"/>
      <c r="I73"/>
      <c r="J73"/>
      <c r="K73"/>
      <c r="L73"/>
    </row>
    <row r="74" spans="1:11" ht="13.5">
      <c r="A74" s="62"/>
      <c r="I74"/>
      <c r="K74"/>
    </row>
    <row r="75" spans="10:11" ht="13.5">
      <c r="J75"/>
      <c r="K75"/>
    </row>
    <row r="76" ht="13.5">
      <c r="K76"/>
    </row>
    <row r="77" ht="13.5">
      <c r="K77"/>
    </row>
    <row r="78" ht="13.5">
      <c r="K78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2019-11-05T18:28:16Z</cp:lastPrinted>
  <dcterms:created xsi:type="dcterms:W3CDTF">2019-10-31T14:24:08Z</dcterms:created>
  <dcterms:modified xsi:type="dcterms:W3CDTF">2022-10-21T17:16:45Z</dcterms:modified>
  <cp:category/>
  <cp:version/>
  <cp:contentType/>
  <cp:contentStatus/>
</cp:coreProperties>
</file>