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<sst xmlns="http://schemas.openxmlformats.org/spreadsheetml/2006/main" count="76" uniqueCount="75">
  <si>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</si>
  <si>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</si>
  <si>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</si>
  <si>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</si>
  <si>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</si>
  <si>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</si>
  <si>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</si>
  <si>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</si>
  <si>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</si>
  <si>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</si>
  <si>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</si>
  <si>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</si>
  <si>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</si>
  <si>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</si>
  <si>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</si>
  <si>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</si>
  <si>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</si>
  <si>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</si>
  <si>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</si>
  <si>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</si>
  <si>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</si>
  <si>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</si>
  <si>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</si>
  <si>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</si>
  <si>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</si>
  <si>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</si>
  <si>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</si>
  <si>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</si>
  <si>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</si>
  <si>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</si>
  <si>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</si>
  <si>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</si>
  <si>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</si>
  <si>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</si>
  <si>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</si>
  <si>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</si>
  <si>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</si>
  <si>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</si>
  <si>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</si>
  <si>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</si>
  <si>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</si>
  <si>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</si>
  <si>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</si>
  <si>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</si>
  <si>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</si>
  <si>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</si>
  <si>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</si>
  <si>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</si>
  <si>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</si>
  <si>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</si>
  <si>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</si>
  <si>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</si>
  <si>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</si>
  <si>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</si>
  <si>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</si>
  <si>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</si>
  <si>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</si>
  <si>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</si>
  <si>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</si>
  <si>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</si>
  <si>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</si>
  <si>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</si>
  <si>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</si>
  <si>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</si>
  <si>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</si>
  <si>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</si>
  <si>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13/10/22 - VENCIMENTO 20/10/22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</si>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</sst>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334614</v>
      </c>
      <c r="C7" s="47">
        <f t="shared" si="0"/>
        <v>271904</v>
      </c>
      <c r="D7" s="47">
        <f t="shared" si="0"/>
        <v>332063</v>
      </c>
      <c r="E7" s="47">
        <f t="shared" si="0"/>
        <v>184068</v>
      </c>
      <c r="F7" s="47">
        <f t="shared" si="0"/>
        <v>230403</v>
      </c>
      <c r="G7" s="47">
        <f t="shared" si="0"/>
        <v>228517</v>
      </c>
      <c r="H7" s="47">
        <f t="shared" si="0"/>
        <v>264836</v>
      </c>
      <c r="I7" s="47">
        <f t="shared" si="0"/>
        <v>376970</v>
      </c>
      <c r="J7" s="47">
        <f t="shared" si="0"/>
        <v>121060</v>
      </c>
      <c r="K7" s="47">
        <f t="shared" si="0"/>
        <v>2344435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18236</v>
      </c>
      <c r="C8" s="45">
        <f t="shared" si="1"/>
        <v>18098</v>
      </c>
      <c r="D8" s="45">
        <f t="shared" si="1"/>
        <v>17828</v>
      </c>
      <c r="E8" s="45">
        <f t="shared" si="1"/>
        <v>12461</v>
      </c>
      <c r="F8" s="45">
        <f t="shared" si="1"/>
        <v>13409</v>
      </c>
      <c r="G8" s="45">
        <f t="shared" si="1"/>
        <v>6893</v>
      </c>
      <c r="H8" s="45">
        <f t="shared" si="1"/>
        <v>6190</v>
      </c>
      <c r="I8" s="45">
        <f t="shared" si="1"/>
        <v>19296</v>
      </c>
      <c r="J8" s="45">
        <f t="shared" si="1"/>
        <v>4012</v>
      </c>
      <c r="K8" s="38">
        <f>SUM(B8:J8)</f>
        <v>116423</v>
      </c>
      <c r="L8"/>
      <c r="M8"/>
      <c r="N8"/>
    </row>
    <row r="9" spans="1:14" ht="16.5" customHeight="1">
      <c r="A9" s="22" t="s">
        <v>32</v>
      </c>
      <c r="B9" s="45">
        <v>18182</v>
      </c>
      <c r="C9" s="45">
        <v>18088</v>
      </c>
      <c r="D9" s="45">
        <v>17821</v>
      </c>
      <c r="E9" s="45">
        <v>12314</v>
      </c>
      <c r="F9" s="45">
        <v>13396</v>
      </c>
      <c r="G9" s="45">
        <v>6890</v>
      </c>
      <c r="H9" s="45">
        <v>6190</v>
      </c>
      <c r="I9" s="45">
        <v>19234</v>
      </c>
      <c r="J9" s="45">
        <v>4012</v>
      </c>
      <c r="K9" s="38">
        <f>SUM(B9:J9)</f>
        <v>116127</v>
      </c>
      <c r="L9"/>
      <c r="M9"/>
      <c r="N9"/>
    </row>
    <row r="10" spans="1:14" ht="16.5" customHeight="1">
      <c r="A10" s="22" t="s">
        <v>31</v>
      </c>
      <c r="B10" s="45">
        <v>54</v>
      </c>
      <c r="C10" s="45">
        <v>10</v>
      </c>
      <c r="D10" s="45">
        <v>7</v>
      </c>
      <c r="E10" s="45">
        <v>147</v>
      </c>
      <c r="F10" s="45">
        <v>13</v>
      </c>
      <c r="G10" s="45">
        <v>3</v>
      </c>
      <c r="H10" s="45">
        <v>0</v>
      </c>
      <c r="I10" s="45">
        <v>62</v>
      </c>
      <c r="J10" s="45">
        <v>0</v>
      </c>
      <c r="K10" s="38">
        <f>SUM(B10:J10)</f>
        <v>296</v>
      </c>
      <c r="L10"/>
      <c r="M10"/>
      <c r="N10"/>
    </row>
    <row r="11" spans="1:14" ht="16.5" customHeight="1">
      <c r="A11" s="44" t="s">
        <v>30</v>
      </c>
      <c r="B11" s="43">
        <v>316378</v>
      </c>
      <c r="C11" s="43">
        <v>253806</v>
      </c>
      <c r="D11" s="43">
        <v>314235</v>
      </c>
      <c r="E11" s="43">
        <v>171607</v>
      </c>
      <c r="F11" s="43">
        <v>216994</v>
      </c>
      <c r="G11" s="43">
        <v>221624</v>
      </c>
      <c r="H11" s="43">
        <v>258646</v>
      </c>
      <c r="I11" s="43">
        <v>357674</v>
      </c>
      <c r="J11" s="43">
        <v>117048</v>
      </c>
      <c r="K11" s="38">
        <f>SUM(B11:J11)</f>
        <v>2228012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1.133799975608066</v>
      </c>
      <c r="C16" s="39">
        <v>1.197174484904607</v>
      </c>
      <c r="D16" s="39">
        <v>1.089605648664387</v>
      </c>
      <c r="E16" s="39">
        <v>1.381106072222751</v>
      </c>
      <c r="F16" s="39">
        <v>1.058607065563008</v>
      </c>
      <c r="G16" s="39">
        <v>1.155304676776146</v>
      </c>
      <c r="H16" s="39">
        <v>1.135356739237528</v>
      </c>
      <c r="I16" s="39">
        <v>1.10439087850449</v>
      </c>
      <c r="J16" s="39">
        <v>1.072578561489179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1757738.1199999999</v>
      </c>
      <c r="C18" s="36">
        <f aca="true" t="shared" si="2" ref="C18:J18">SUM(C19:C27)</f>
        <v>1662614.46</v>
      </c>
      <c r="D18" s="36">
        <f t="shared" si="2"/>
        <v>2042036.9999999998</v>
      </c>
      <c r="E18" s="36">
        <f t="shared" si="2"/>
        <v>1249491.29</v>
      </c>
      <c r="F18" s="36">
        <f t="shared" si="2"/>
        <v>1269936.81</v>
      </c>
      <c r="G18" s="36">
        <f t="shared" si="2"/>
        <v>1381725.43</v>
      </c>
      <c r="H18" s="36">
        <f t="shared" si="2"/>
        <v>1263352.4800000002</v>
      </c>
      <c r="I18" s="36">
        <f t="shared" si="2"/>
        <v>1780947.9800000002</v>
      </c>
      <c r="J18" s="36">
        <f t="shared" si="2"/>
        <v>614905.5599999999</v>
      </c>
      <c r="K18" s="36">
        <f>SUM(B18:J18)</f>
        <v>13022749.13</v>
      </c>
      <c r="L18"/>
      <c r="M18"/>
      <c r="N18"/>
    </row>
    <row r="19" spans="1:14" ht="16.5" customHeight="1">
      <c r="A19" s="35" t="s">
        <v>27</v>
      </c>
      <c r="B19" s="61">
        <f>ROUND((B13+B14)*B7,2)</f>
        <v>1502784.94</v>
      </c>
      <c r="C19" s="61">
        <f aca="true" t="shared" si="3" ref="C19:J19">ROUND((C13+C14)*C7,2)</f>
        <v>1341547.15</v>
      </c>
      <c r="D19" s="61">
        <f t="shared" si="3"/>
        <v>1816218.58</v>
      </c>
      <c r="E19" s="61">
        <f t="shared" si="3"/>
        <v>875316.97</v>
      </c>
      <c r="F19" s="61">
        <f t="shared" si="3"/>
        <v>1159480.06</v>
      </c>
      <c r="G19" s="61">
        <f t="shared" si="3"/>
        <v>1161643.32</v>
      </c>
      <c r="H19" s="61">
        <f t="shared" si="3"/>
        <v>1071923.71</v>
      </c>
      <c r="I19" s="61">
        <f t="shared" si="3"/>
        <v>1541241.85</v>
      </c>
      <c r="J19" s="61">
        <f t="shared" si="3"/>
        <v>560047.77</v>
      </c>
      <c r="K19" s="30">
        <f>SUM(B19:J19)</f>
        <v>11030204.35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201072.59</v>
      </c>
      <c r="C20" s="30">
        <f t="shared" si="4"/>
        <v>264518.87</v>
      </c>
      <c r="D20" s="30">
        <f t="shared" si="4"/>
        <v>162743.44</v>
      </c>
      <c r="E20" s="30">
        <f t="shared" si="4"/>
        <v>333588.61</v>
      </c>
      <c r="F20" s="30">
        <f t="shared" si="4"/>
        <v>67953.72</v>
      </c>
      <c r="G20" s="30">
        <f t="shared" si="4"/>
        <v>180408.64</v>
      </c>
      <c r="H20" s="30">
        <f t="shared" si="4"/>
        <v>145092.1</v>
      </c>
      <c r="I20" s="30">
        <f t="shared" si="4"/>
        <v>160891.59</v>
      </c>
      <c r="J20" s="30">
        <f t="shared" si="4"/>
        <v>40647.46</v>
      </c>
      <c r="K20" s="30">
        <f aca="true" t="shared" si="5" ref="K18:K26">SUM(B20:J20)</f>
        <v>1556917.02</v>
      </c>
      <c r="L20"/>
      <c r="M20"/>
      <c r="N20"/>
    </row>
    <row r="21" spans="1:14" ht="16.5" customHeight="1">
      <c r="A21" s="18" t="s">
        <v>25</v>
      </c>
      <c r="B21" s="30">
        <v>49622.52</v>
      </c>
      <c r="C21" s="30">
        <v>50750.38</v>
      </c>
      <c r="D21" s="30">
        <v>55045.53</v>
      </c>
      <c r="E21" s="30">
        <v>35429.63</v>
      </c>
      <c r="F21" s="30">
        <v>39010.21</v>
      </c>
      <c r="G21" s="30">
        <v>36013.34</v>
      </c>
      <c r="H21" s="30">
        <v>41029.29</v>
      </c>
      <c r="I21" s="30">
        <v>72761.78</v>
      </c>
      <c r="J21" s="30">
        <v>18218.69</v>
      </c>
      <c r="K21" s="30">
        <f t="shared" si="5"/>
        <v>397881.36999999994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1328.66</v>
      </c>
      <c r="C24" s="30">
        <v>1258.32</v>
      </c>
      <c r="D24" s="30">
        <v>1544.89</v>
      </c>
      <c r="E24" s="30">
        <v>945.69</v>
      </c>
      <c r="F24" s="30">
        <v>961.32</v>
      </c>
      <c r="G24" s="30">
        <v>1044.69</v>
      </c>
      <c r="H24" s="30">
        <v>956.11</v>
      </c>
      <c r="I24" s="30">
        <v>1346.89</v>
      </c>
      <c r="J24" s="30">
        <v>466.33</v>
      </c>
      <c r="K24" s="30">
        <f t="shared" si="5"/>
        <v>9852.9</v>
      </c>
      <c r="L24"/>
      <c r="M24"/>
      <c r="N24"/>
    </row>
    <row r="25" spans="1:14" ht="16.5" customHeight="1">
      <c r="A25" s="62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6305.51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-143672.56999999998</v>
      </c>
      <c r="C29" s="30">
        <f t="shared" si="6"/>
        <v>-94850.93</v>
      </c>
      <c r="D29" s="30">
        <f t="shared" si="6"/>
        <v>-125516.80999999994</v>
      </c>
      <c r="E29" s="30">
        <f t="shared" si="6"/>
        <v>-119690.8</v>
      </c>
      <c r="F29" s="30">
        <f t="shared" si="6"/>
        <v>-65911.56</v>
      </c>
      <c r="G29" s="30">
        <f t="shared" si="6"/>
        <v>-108839.47</v>
      </c>
      <c r="H29" s="30">
        <f t="shared" si="6"/>
        <v>-45597.69</v>
      </c>
      <c r="I29" s="30">
        <f t="shared" si="6"/>
        <v>-114615.25</v>
      </c>
      <c r="J29" s="30">
        <f t="shared" si="6"/>
        <v>-33560.32</v>
      </c>
      <c r="K29" s="30">
        <f aca="true" t="shared" si="7" ref="K29:K37">SUM(B29:J29)</f>
        <v>-852255.3999999998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-135452.8</v>
      </c>
      <c r="C30" s="30">
        <f t="shared" si="8"/>
        <v>-86151.09999999999</v>
      </c>
      <c r="D30" s="30">
        <f t="shared" si="8"/>
        <v>-92959.79999999999</v>
      </c>
      <c r="E30" s="30">
        <f t="shared" si="8"/>
        <v>-114432.16</v>
      </c>
      <c r="F30" s="30">
        <f t="shared" si="8"/>
        <v>-58942.4</v>
      </c>
      <c r="G30" s="30">
        <f t="shared" si="8"/>
        <v>-103030.34</v>
      </c>
      <c r="H30" s="30">
        <f t="shared" si="8"/>
        <v>-40281.1</v>
      </c>
      <c r="I30" s="30">
        <f t="shared" si="8"/>
        <v>-104987.27</v>
      </c>
      <c r="J30" s="30">
        <f t="shared" si="8"/>
        <v>-23933.22</v>
      </c>
      <c r="K30" s="30">
        <f t="shared" si="7"/>
        <v>-760170.19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-80000.8</v>
      </c>
      <c r="C31" s="30">
        <f aca="true" t="shared" si="9" ref="C31:J31">-ROUND((C9)*$E$3,2)</f>
        <v>-79587.2</v>
      </c>
      <c r="D31" s="30">
        <f t="shared" si="9"/>
        <v>-78412.4</v>
      </c>
      <c r="E31" s="30">
        <f t="shared" si="9"/>
        <v>-54181.6</v>
      </c>
      <c r="F31" s="30">
        <f t="shared" si="9"/>
        <v>-58942.4</v>
      </c>
      <c r="G31" s="30">
        <f t="shared" si="9"/>
        <v>-30316</v>
      </c>
      <c r="H31" s="30">
        <f t="shared" si="9"/>
        <v>-27236</v>
      </c>
      <c r="I31" s="30">
        <f t="shared" si="9"/>
        <v>-84629.6</v>
      </c>
      <c r="J31" s="30">
        <f t="shared" si="9"/>
        <v>-17652.8</v>
      </c>
      <c r="K31" s="30">
        <f t="shared" si="7"/>
        <v>-510958.8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-55452</v>
      </c>
      <c r="C34" s="30">
        <v>-6563.9</v>
      </c>
      <c r="D34" s="30">
        <v>-14547.4</v>
      </c>
      <c r="E34" s="30">
        <v>-60250.56</v>
      </c>
      <c r="F34" s="26">
        <v>0</v>
      </c>
      <c r="G34" s="30">
        <v>-72714.34</v>
      </c>
      <c r="H34" s="30">
        <v>-13045.1</v>
      </c>
      <c r="I34" s="30">
        <v>-20357.67</v>
      </c>
      <c r="J34" s="30">
        <v>-6280.42</v>
      </c>
      <c r="K34" s="30">
        <f t="shared" si="7"/>
        <v>-249211.38999999998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-8219.77</v>
      </c>
      <c r="C35" s="27">
        <f t="shared" si="10"/>
        <v>-8699.83</v>
      </c>
      <c r="D35" s="27">
        <f t="shared" si="10"/>
        <v>-32557.00999999995</v>
      </c>
      <c r="E35" s="27">
        <f t="shared" si="10"/>
        <v>-5258.64</v>
      </c>
      <c r="F35" s="27">
        <f t="shared" si="10"/>
        <v>-6969.16</v>
      </c>
      <c r="G35" s="27">
        <f t="shared" si="10"/>
        <v>-5809.13</v>
      </c>
      <c r="H35" s="27">
        <f t="shared" si="10"/>
        <v>-5316.59</v>
      </c>
      <c r="I35" s="27">
        <f t="shared" si="10"/>
        <v>-9627.98</v>
      </c>
      <c r="J35" s="27">
        <f t="shared" si="10"/>
        <v>-9627.1</v>
      </c>
      <c r="K35" s="30">
        <f t="shared" si="7"/>
        <v>-92085.20999999995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-831.6</v>
      </c>
      <c r="C38" s="17">
        <v>-1702.8</v>
      </c>
      <c r="D38" s="17">
        <v>-1584</v>
      </c>
      <c r="E38" s="17">
        <v>0</v>
      </c>
      <c r="F38" s="17">
        <v>-1623.6</v>
      </c>
      <c r="G38" s="17">
        <v>0</v>
      </c>
      <c r="H38" s="17">
        <v>0</v>
      </c>
      <c r="I38" s="17">
        <v>-2138.4</v>
      </c>
      <c r="J38" s="17">
        <v>-554.4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-7388.17</v>
      </c>
      <c r="C45" s="17">
        <v>-6997.03</v>
      </c>
      <c r="D45" s="17">
        <v>-8590.56</v>
      </c>
      <c r="E45" s="17">
        <v>-5258.64</v>
      </c>
      <c r="F45" s="17">
        <v>-5345.56</v>
      </c>
      <c r="G45" s="17">
        <v>-5809.13</v>
      </c>
      <c r="H45" s="17">
        <v>-5316.59</v>
      </c>
      <c r="I45" s="17">
        <v>-7489.58</v>
      </c>
      <c r="J45" s="17">
        <v>-2593.1</v>
      </c>
      <c r="K45" s="17">
        <f>SUM(B45:J45)</f>
        <v>-54788.35999999999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1614065.5499999998</v>
      </c>
      <c r="C49" s="27">
        <f>IF(C18+C29+C50&lt;0,0,C18+C29+C50)</f>
        <v>1567763.53</v>
      </c>
      <c r="D49" s="27">
        <f>IF(D18+D29+D50&lt;0,0,D18+D29+D50)</f>
        <v>1916520.19</v>
      </c>
      <c r="E49" s="27">
        <f>IF(E18+E29+E50&lt;0,0,E18+E29+E50)</f>
        <v>1129800.49</v>
      </c>
      <c r="F49" s="27">
        <f>IF(F18+F29+F50&lt;0,0,F18+F29+F50)</f>
        <v>1204025.25</v>
      </c>
      <c r="G49" s="27">
        <f>IF(G18+G29+G50&lt;0,0,G18+G29+G50)</f>
        <v>1272885.96</v>
      </c>
      <c r="H49" s="27">
        <f>IF(H18+H29+H50&lt;0,0,H18+H29+H50)</f>
        <v>1217754.7900000003</v>
      </c>
      <c r="I49" s="27">
        <f>IF(I18+I29+I50&lt;0,0,I18+I29+I50)</f>
        <v>1666332.7300000002</v>
      </c>
      <c r="J49" s="27">
        <f>IF(J18+J29+J50&lt;0,0,J18+J29+J50)</f>
        <v>581345.24</v>
      </c>
      <c r="K49" s="20">
        <f>SUM(B49:J49)</f>
        <v>12170493.73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1614065.54</v>
      </c>
      <c r="C55" s="10">
        <f t="shared" si="11"/>
        <v>1567763.52</v>
      </c>
      <c r="D55" s="10">
        <f t="shared" si="11"/>
        <v>1916520.19</v>
      </c>
      <c r="E55" s="10">
        <f t="shared" si="11"/>
        <v>1129800.49</v>
      </c>
      <c r="F55" s="10">
        <f t="shared" si="11"/>
        <v>1204025.25</v>
      </c>
      <c r="G55" s="10">
        <f t="shared" si="11"/>
        <v>1272885.96</v>
      </c>
      <c r="H55" s="10">
        <f t="shared" si="11"/>
        <v>1217754.78</v>
      </c>
      <c r="I55" s="10">
        <f>SUM(I56:I68)</f>
        <v>1666332.7200000002</v>
      </c>
      <c r="J55" s="10">
        <f t="shared" si="11"/>
        <v>581345.25</v>
      </c>
      <c r="K55" s="5">
        <f>SUM(K56:K68)</f>
        <v>12170493.699999997</v>
      </c>
      <c r="L55" s="9"/>
    </row>
    <row r="56" spans="1:11" ht="16.5" customHeight="1">
      <c r="A56" s="7" t="s">
        <v>57</v>
      </c>
      <c r="B56" s="8">
        <v>1412630.16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1412630.16</v>
      </c>
    </row>
    <row r="57" spans="1:11" ht="16.5" customHeight="1">
      <c r="A57" s="7" t="s">
        <v>58</v>
      </c>
      <c r="B57" s="8">
        <v>201435.38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201435.38</v>
      </c>
    </row>
    <row r="58" spans="1:11" ht="16.5" customHeight="1">
      <c r="A58" s="7" t="s">
        <v>4</v>
      </c>
      <c r="B58" s="6">
        <v>0</v>
      </c>
      <c r="C58" s="8">
        <v>1567763.52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1567763.52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1916520.19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1916520.19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1129800.49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1129800.49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1204025.25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1204025.25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1272885.96</v>
      </c>
      <c r="H62" s="6">
        <v>0</v>
      </c>
      <c r="I62" s="6">
        <v>0</v>
      </c>
      <c r="J62" s="6">
        <v>0</v>
      </c>
      <c r="K62" s="5">
        <f t="shared" si="12"/>
        <v>1272885.96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1217754.78</v>
      </c>
      <c r="I63" s="6">
        <v>0</v>
      </c>
      <c r="J63" s="6">
        <v>0</v>
      </c>
      <c r="K63" s="5">
        <f t="shared" si="12"/>
        <v>1217754.78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609044.61</v>
      </c>
      <c r="J65" s="6">
        <v>0</v>
      </c>
      <c r="K65" s="5">
        <f t="shared" si="12"/>
        <v>609044.61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1057288.11</v>
      </c>
      <c r="J66" s="6">
        <v>0</v>
      </c>
      <c r="K66" s="5">
        <f t="shared" si="12"/>
        <v>1057288.11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581345.25</v>
      </c>
      <c r="K67" s="5">
        <f t="shared" si="12"/>
        <v>581345.25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2022-10-20T18:36:57Z</dcterms:modified>
  <cp:category/>
  <cp:version/>
  <cp:contentType/>
  <cp:contentStatus/>
</cp:coreProperties>
</file>