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<sst xmlns="http://schemas.openxmlformats.org/spreadsheetml/2006/main" count="76" uniqueCount="75">
  <si>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</si>
  <si>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</si>
  <si>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</si>
  <si>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</si>
  <si>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</si>
  <si>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</si>
  <si>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</si>
  <si>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</si>
  <si>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</si>
  <si>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</si>
  <si>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</si>
  <si>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</si>
  <si>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</si>
  <si>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</si>
  <si>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</si>
  <si>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</si>
  <si>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</si>
  <si>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</si>
  <si>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</si>
  <si>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</si>
  <si>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</si>
  <si>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</si>
  <si>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</si>
  <si>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</si>
  <si>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</si>
  <si>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</si>
  <si>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</si>
  <si>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</si>
  <si>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</si>
  <si>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</si>
  <si>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</si>
  <si>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</si>
  <si>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</si>
  <si>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</si>
  <si>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</si>
  <si>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</si>
  <si>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</si>
  <si>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</si>
  <si>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</si>
  <si>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</si>
  <si>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</si>
  <si>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</si>
  <si>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</si>
  <si>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</si>
  <si>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</si>
  <si>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</si>
  <si>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</si>
  <si>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</si>
  <si>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</si>
  <si>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</si>
  <si>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</si>
  <si>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</si>
  <si>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</si>
  <si>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</si>
  <si>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</si>
  <si>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</si>
  <si>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</si>
  <si>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</si>
  <si>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</si>
  <si>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</si>
  <si>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</si>
  <si>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</si>
  <si>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</si>
  <si>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</si>
  <si>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</si>
  <si>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</si>
  <si>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18/10/22 - VENCIMENTO 25/10/22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</si>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</sst>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3" fillId="30" borderId="0" applyNumberFormat="0" applyBorder="0" applyAlignment="0" applyProtection="0"/>
    <xf numFmtId="1" fontId="2" fillId="0" borderId="0" applyBorder="0">
      <alignment/>
      <protection/>
    </xf>
    <xf numFmtId="0" fontId="25" fillId="31" borderId="5" applyNumberFormat="0" applyFont="0" applyAlignment="0" applyProtection="0"/>
    <xf numFmtId="9" fontId="25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6" applyNumberFormat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5" applyFont="1" applyFill="1" applyBorder="1" applyAlignment="1">
      <alignment vertical="center"/>
    </xf>
    <xf numFmtId="164" fontId="0" fillId="0" borderId="11" xfId="45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5" applyFont="1" applyFill="1" applyBorder="1" applyAlignment="1">
      <alignment vertical="center"/>
    </xf>
    <xf numFmtId="164" fontId="0" fillId="0" borderId="4" xfId="45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5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5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5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5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62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5" applyNumberFormat="1" applyFont="1" applyFill="1" applyBorder="1" applyAlignment="1">
      <alignment horizontal="center" vertical="center"/>
    </xf>
    <xf numFmtId="164" fontId="32" fillId="0" borderId="14" xfId="45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5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62" applyFont="1" applyFill="1" applyBorder="1" applyAlignment="1">
      <alignment vertical="center"/>
    </xf>
    <xf numFmtId="165" fontId="32" fillId="33" borderId="4" xfId="45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5" applyNumberFormat="1" applyFont="1" applyFill="1" applyBorder="1" applyAlignment="1">
      <alignment vertical="center"/>
    </xf>
    <xf numFmtId="164" fontId="32" fillId="0" borderId="4" xfId="45" applyNumberFormat="1" applyFont="1" applyFill="1" applyBorder="1" applyAlignment="1">
      <alignment horizontal="center" vertical="center"/>
    </xf>
    <xf numFmtId="164" fontId="32" fillId="0" borderId="11" xfId="45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62" applyFont="1" applyFill="1" applyBorder="1" applyAlignment="1">
      <alignment vertical="center"/>
    </xf>
    <xf numFmtId="44" fontId="32" fillId="34" borderId="4" xfId="45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62" applyNumberFormat="1" applyFont="1" applyFill="1" applyBorder="1" applyAlignment="1">
      <alignment horizontal="center" vertical="center"/>
    </xf>
    <xf numFmtId="167" fontId="32" fillId="0" borderId="4" xfId="62" applyNumberFormat="1" applyFont="1" applyFill="1" applyBorder="1" applyAlignment="1">
      <alignment horizontal="center" vertical="center"/>
    </xf>
    <xf numFmtId="167" fontId="32" fillId="0" borderId="4" xfId="45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5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62" applyNumberFormat="1" applyFont="1" applyFill="1" applyBorder="1" applyAlignment="1">
      <alignment vertical="center"/>
    </xf>
    <xf numFmtId="166" fontId="0" fillId="0" borderId="0" xfId="62" applyNumberFormat="1" applyFont="1" applyFill="1" applyAlignment="1">
      <alignment vertical="center"/>
    </xf>
    <xf numFmtId="166" fontId="32" fillId="0" borderId="12" xfId="62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8" applyFont="1" applyFill="1" applyBorder="1" applyAlignment="1">
      <alignment horizontal="center" vertical="center" wrapText="1"/>
      <protection/>
    </xf>
    <xf numFmtId="1" fontId="2" fillId="0" borderId="4" xfId="48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8" applyFont="1" applyFill="1" applyBorder="1" applyAlignment="1">
      <alignment vertical="center"/>
      <protection/>
    </xf>
    <xf numFmtId="44" fontId="3" fillId="35" borderId="16" xfId="45" applyFont="1" applyFill="1" applyBorder="1" applyAlignment="1">
      <alignment vertical="center"/>
    </xf>
    <xf numFmtId="1" fontId="3" fillId="35" borderId="16" xfId="48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indent="3"/>
    </xf>
    <xf numFmtId="0" fontId="32" fillId="0" borderId="4" xfId="0" applyFont="1" applyBorder="1" applyAlignment="1">
      <alignment horizontal="left" vertical="center" indent="1"/>
    </xf>
    <xf numFmtId="0" fontId="32" fillId="0" borderId="4" xfId="0" applyFont="1" applyBorder="1" applyAlignment="1">
      <alignment horizontal="left" vertical="center" wrapText="1" indent="2"/>
    </xf>
    <xf numFmtId="171" fontId="32" fillId="0" borderId="4" xfId="45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Currency" xfId="45"/>
    <cellStyle name="Currency [0]" xfId="46"/>
    <cellStyle name="Neutro" xfId="47"/>
    <cellStyle name="Normal_REMT0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49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48</v>
      </c>
      <c r="B4" s="58" t="s">
        <v>47</v>
      </c>
      <c r="C4" s="59"/>
      <c r="D4" s="59"/>
      <c r="E4" s="59"/>
      <c r="F4" s="59"/>
      <c r="G4" s="59"/>
      <c r="H4" s="59"/>
      <c r="I4" s="59"/>
      <c r="J4" s="59"/>
      <c r="K4" s="57" t="s">
        <v>46</v>
      </c>
    </row>
    <row r="5" spans="1:11" ht="43.5" customHeight="1">
      <c r="A5" s="57"/>
      <c r="B5" s="48" t="s">
        <v>59</v>
      </c>
      <c r="C5" s="48" t="s">
        <v>45</v>
      </c>
      <c r="D5" s="49" t="s">
        <v>60</v>
      </c>
      <c r="E5" s="49" t="s">
        <v>61</v>
      </c>
      <c r="F5" s="49" t="s">
        <v>62</v>
      </c>
      <c r="G5" s="48" t="s">
        <v>63</v>
      </c>
      <c r="H5" s="49" t="s">
        <v>60</v>
      </c>
      <c r="I5" s="48" t="s">
        <v>44</v>
      </c>
      <c r="J5" s="48" t="s">
        <v>64</v>
      </c>
      <c r="K5" s="57"/>
    </row>
    <row r="6" spans="1:11" ht="18.75" customHeight="1">
      <c r="A6" s="57"/>
      <c r="B6" s="47" t="s">
        <v>43</v>
      </c>
      <c r="C6" s="47" t="s">
        <v>42</v>
      </c>
      <c r="D6" s="47" t="s">
        <v>41</v>
      </c>
      <c r="E6" s="47" t="s">
        <v>40</v>
      </c>
      <c r="F6" s="47" t="s">
        <v>39</v>
      </c>
      <c r="G6" s="47" t="s">
        <v>38</v>
      </c>
      <c r="H6" s="47" t="s">
        <v>37</v>
      </c>
      <c r="I6" s="47" t="s">
        <v>36</v>
      </c>
      <c r="J6" s="47" t="s">
        <v>35</v>
      </c>
      <c r="K6" s="57"/>
    </row>
    <row r="7" spans="1:14" ht="16.5" customHeight="1">
      <c r="A7" s="13" t="s">
        <v>34</v>
      </c>
      <c r="B7" s="46">
        <f aca="true" t="shared" si="0" ref="B7:K7">B8+B11</f>
        <v>338890</v>
      </c>
      <c r="C7" s="46">
        <f t="shared" si="0"/>
        <v>277634</v>
      </c>
      <c r="D7" s="46">
        <f t="shared" si="0"/>
        <v>340324</v>
      </c>
      <c r="E7" s="46">
        <f t="shared" si="0"/>
        <v>186391</v>
      </c>
      <c r="F7" s="46">
        <f t="shared" si="0"/>
        <v>229776</v>
      </c>
      <c r="G7" s="46">
        <f t="shared" si="0"/>
        <v>225962</v>
      </c>
      <c r="H7" s="46">
        <f t="shared" si="0"/>
        <v>265987</v>
      </c>
      <c r="I7" s="46">
        <f t="shared" si="0"/>
        <v>380246</v>
      </c>
      <c r="J7" s="46">
        <f t="shared" si="0"/>
        <v>123108</v>
      </c>
      <c r="K7" s="46">
        <f t="shared" si="0"/>
        <v>2368318</v>
      </c>
      <c r="L7" s="45"/>
      <c r="M7"/>
      <c r="N7"/>
    </row>
    <row r="8" spans="1:14" ht="16.5" customHeight="1">
      <c r="A8" s="43" t="s">
        <v>33</v>
      </c>
      <c r="B8" s="44">
        <f aca="true" t="shared" si="1" ref="B8:J8">+B9+B10</f>
        <v>17100</v>
      </c>
      <c r="C8" s="44">
        <f t="shared" si="1"/>
        <v>17531</v>
      </c>
      <c r="D8" s="44">
        <f t="shared" si="1"/>
        <v>16905</v>
      </c>
      <c r="E8" s="44">
        <f t="shared" si="1"/>
        <v>11902</v>
      </c>
      <c r="F8" s="44">
        <f t="shared" si="1"/>
        <v>12285</v>
      </c>
      <c r="G8" s="44">
        <f t="shared" si="1"/>
        <v>6259</v>
      </c>
      <c r="H8" s="44">
        <f t="shared" si="1"/>
        <v>5741</v>
      </c>
      <c r="I8" s="44">
        <f t="shared" si="1"/>
        <v>18550</v>
      </c>
      <c r="J8" s="44">
        <f t="shared" si="1"/>
        <v>3933</v>
      </c>
      <c r="K8" s="37">
        <f>SUM(B8:J8)</f>
        <v>110206</v>
      </c>
      <c r="L8"/>
      <c r="M8"/>
      <c r="N8"/>
    </row>
    <row r="9" spans="1:14" ht="16.5" customHeight="1">
      <c r="A9" s="22" t="s">
        <v>32</v>
      </c>
      <c r="B9" s="44">
        <v>17036</v>
      </c>
      <c r="C9" s="44">
        <v>17520</v>
      </c>
      <c r="D9" s="44">
        <v>16901</v>
      </c>
      <c r="E9" s="44">
        <v>11765</v>
      </c>
      <c r="F9" s="44">
        <v>12277</v>
      </c>
      <c r="G9" s="44">
        <v>6257</v>
      </c>
      <c r="H9" s="44">
        <v>5741</v>
      </c>
      <c r="I9" s="44">
        <v>18507</v>
      </c>
      <c r="J9" s="44">
        <v>3933</v>
      </c>
      <c r="K9" s="37">
        <f>SUM(B9:J9)</f>
        <v>109937</v>
      </c>
      <c r="L9"/>
      <c r="M9"/>
      <c r="N9"/>
    </row>
    <row r="10" spans="1:14" ht="16.5" customHeight="1">
      <c r="A10" s="22" t="s">
        <v>31</v>
      </c>
      <c r="B10" s="44">
        <v>64</v>
      </c>
      <c r="C10" s="44">
        <v>11</v>
      </c>
      <c r="D10" s="44">
        <v>4</v>
      </c>
      <c r="E10" s="44">
        <v>137</v>
      </c>
      <c r="F10" s="44">
        <v>8</v>
      </c>
      <c r="G10" s="44">
        <v>2</v>
      </c>
      <c r="H10" s="44">
        <v>0</v>
      </c>
      <c r="I10" s="44">
        <v>43</v>
      </c>
      <c r="J10" s="44">
        <v>0</v>
      </c>
      <c r="K10" s="37">
        <f>SUM(B10:J10)</f>
        <v>269</v>
      </c>
      <c r="L10"/>
      <c r="M10"/>
      <c r="N10"/>
    </row>
    <row r="11" spans="1:14" ht="16.5" customHeight="1">
      <c r="A11" s="43" t="s">
        <v>30</v>
      </c>
      <c r="B11" s="42">
        <v>321790</v>
      </c>
      <c r="C11" s="42">
        <v>260103</v>
      </c>
      <c r="D11" s="42">
        <v>323419</v>
      </c>
      <c r="E11" s="42">
        <v>174489</v>
      </c>
      <c r="F11" s="42">
        <v>217491</v>
      </c>
      <c r="G11" s="42">
        <v>219703</v>
      </c>
      <c r="H11" s="42">
        <v>260246</v>
      </c>
      <c r="I11" s="42">
        <v>361696</v>
      </c>
      <c r="J11" s="42">
        <v>119175</v>
      </c>
      <c r="K11" s="37">
        <f>SUM(B11:J11)</f>
        <v>2258112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29</v>
      </c>
      <c r="B13" s="41">
        <v>4.4911</v>
      </c>
      <c r="C13" s="41">
        <v>4.9339</v>
      </c>
      <c r="D13" s="41">
        <v>5.4695</v>
      </c>
      <c r="E13" s="41">
        <v>4.7554</v>
      </c>
      <c r="F13" s="41">
        <v>5.0324</v>
      </c>
      <c r="G13" s="41">
        <v>5.0834</v>
      </c>
      <c r="H13" s="41">
        <v>4.0475</v>
      </c>
      <c r="I13" s="41">
        <v>4.0885</v>
      </c>
      <c r="J13" s="41">
        <v>4.6262</v>
      </c>
      <c r="K13" s="31"/>
      <c r="L13"/>
      <c r="M13"/>
      <c r="N13"/>
    </row>
    <row r="14" spans="1:14" ht="16.5" customHeight="1">
      <c r="A14" s="61" t="s">
        <v>70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31">
        <v>0</v>
      </c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28</v>
      </c>
      <c r="B16" s="38">
        <v>1.127036337545439</v>
      </c>
      <c r="C16" s="38">
        <v>1.180261775340755</v>
      </c>
      <c r="D16" s="38">
        <v>1.073550390852537</v>
      </c>
      <c r="E16" s="38">
        <v>1.376695487125603</v>
      </c>
      <c r="F16" s="38">
        <v>1.067777926105522</v>
      </c>
      <c r="G16" s="38">
        <v>1.178568788312548</v>
      </c>
      <c r="H16" s="38">
        <v>1.138831964079787</v>
      </c>
      <c r="I16" s="38">
        <v>1.09696102171177</v>
      </c>
      <c r="J16" s="38">
        <v>1.064576163330154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71</v>
      </c>
      <c r="B18" s="35">
        <f>SUM(B19:B27)</f>
        <v>1768614.8099999998</v>
      </c>
      <c r="C18" s="35">
        <f aca="true" t="shared" si="2" ref="C18:J18">SUM(C19:C27)</f>
        <v>1672586.6199999999</v>
      </c>
      <c r="D18" s="35">
        <f t="shared" si="2"/>
        <v>2061637.29</v>
      </c>
      <c r="E18" s="35">
        <f t="shared" si="2"/>
        <v>1260770.5600000003</v>
      </c>
      <c r="F18" s="35">
        <f t="shared" si="2"/>
        <v>1277273.52</v>
      </c>
      <c r="G18" s="35">
        <f t="shared" si="2"/>
        <v>1393787.5799999998</v>
      </c>
      <c r="H18" s="35">
        <f t="shared" si="2"/>
        <v>1272260.82</v>
      </c>
      <c r="I18" s="35">
        <f t="shared" si="2"/>
        <v>1783873.7200000002</v>
      </c>
      <c r="J18" s="35">
        <f t="shared" si="2"/>
        <v>620510.15</v>
      </c>
      <c r="K18" s="35">
        <f>SUM(B18:J18)</f>
        <v>13111315.070000002</v>
      </c>
      <c r="L18"/>
      <c r="M18"/>
      <c r="N18"/>
    </row>
    <row r="19" spans="1:14" ht="16.5" customHeight="1">
      <c r="A19" s="62" t="s">
        <v>27</v>
      </c>
      <c r="B19" s="63">
        <f>ROUND((B13+B14)*B7,2)</f>
        <v>1521988.88</v>
      </c>
      <c r="C19" s="63">
        <f aca="true" t="shared" si="3" ref="C19:J19">ROUND((C13+C14)*C7,2)</f>
        <v>1369818.39</v>
      </c>
      <c r="D19" s="63">
        <f t="shared" si="3"/>
        <v>1861402.12</v>
      </c>
      <c r="E19" s="63">
        <f t="shared" si="3"/>
        <v>886363.76</v>
      </c>
      <c r="F19" s="63">
        <f t="shared" si="3"/>
        <v>1156324.74</v>
      </c>
      <c r="G19" s="63">
        <f t="shared" si="3"/>
        <v>1148655.23</v>
      </c>
      <c r="H19" s="63">
        <f t="shared" si="3"/>
        <v>1076582.38</v>
      </c>
      <c r="I19" s="63">
        <f t="shared" si="3"/>
        <v>1554635.77</v>
      </c>
      <c r="J19" s="63">
        <f t="shared" si="3"/>
        <v>569522.23</v>
      </c>
      <c r="K19" s="30">
        <f>SUM(B19:J19)</f>
        <v>11145293.5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193347.89</v>
      </c>
      <c r="C20" s="30">
        <f t="shared" si="4"/>
        <v>246925.89</v>
      </c>
      <c r="D20" s="30">
        <f t="shared" si="4"/>
        <v>136906.85</v>
      </c>
      <c r="E20" s="30">
        <f t="shared" si="4"/>
        <v>333889.23</v>
      </c>
      <c r="F20" s="30">
        <f t="shared" si="4"/>
        <v>78373.29</v>
      </c>
      <c r="G20" s="30">
        <f t="shared" si="4"/>
        <v>205113.97</v>
      </c>
      <c r="H20" s="30">
        <f t="shared" si="4"/>
        <v>149464.05</v>
      </c>
      <c r="I20" s="30">
        <f t="shared" si="4"/>
        <v>150739.07</v>
      </c>
      <c r="J20" s="30">
        <f t="shared" si="4"/>
        <v>36777.56</v>
      </c>
      <c r="K20" s="30">
        <f aca="true" t="shared" si="5" ref="K18:K26">SUM(B20:J20)</f>
        <v>1531537.8000000003</v>
      </c>
      <c r="L20"/>
      <c r="M20"/>
      <c r="N20"/>
    </row>
    <row r="21" spans="1:14" ht="16.5" customHeight="1">
      <c r="A21" s="18" t="s">
        <v>25</v>
      </c>
      <c r="B21" s="30">
        <v>49025.18</v>
      </c>
      <c r="C21" s="30">
        <v>50049.49</v>
      </c>
      <c r="D21" s="30">
        <v>55301.48</v>
      </c>
      <c r="E21" s="30">
        <v>35364.09</v>
      </c>
      <c r="F21" s="30">
        <v>39087.88</v>
      </c>
      <c r="G21" s="30">
        <v>36358.25</v>
      </c>
      <c r="H21" s="30">
        <v>40909.61</v>
      </c>
      <c r="I21" s="30">
        <v>72456.54</v>
      </c>
      <c r="J21" s="30">
        <v>18221.32</v>
      </c>
      <c r="K21" s="30">
        <f t="shared" si="5"/>
        <v>396773.83999999997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4" t="s">
        <v>72</v>
      </c>
      <c r="B24" s="30">
        <v>1323.45</v>
      </c>
      <c r="C24" s="30">
        <v>1253.11</v>
      </c>
      <c r="D24" s="30">
        <v>1542.28</v>
      </c>
      <c r="E24" s="30">
        <v>943.09</v>
      </c>
      <c r="F24" s="30">
        <v>956.11</v>
      </c>
      <c r="G24" s="30">
        <v>1044.69</v>
      </c>
      <c r="H24" s="30">
        <v>953.51</v>
      </c>
      <c r="I24" s="30">
        <v>1336.47</v>
      </c>
      <c r="J24" s="30">
        <v>463.73</v>
      </c>
      <c r="K24" s="30">
        <f t="shared" si="5"/>
        <v>9816.439999999999</v>
      </c>
      <c r="L24"/>
      <c r="M24"/>
      <c r="N24"/>
    </row>
    <row r="25" spans="1:14" ht="16.5" customHeight="1">
      <c r="A25" s="64" t="s">
        <v>73</v>
      </c>
      <c r="B25" s="30">
        <v>859.89</v>
      </c>
      <c r="C25" s="30">
        <v>790.68</v>
      </c>
      <c r="D25" s="30">
        <v>953.14</v>
      </c>
      <c r="E25" s="30">
        <v>551.98</v>
      </c>
      <c r="F25" s="30">
        <v>575.75</v>
      </c>
      <c r="G25" s="30">
        <v>655.43</v>
      </c>
      <c r="H25" s="30">
        <v>664.26</v>
      </c>
      <c r="I25" s="30">
        <v>952.55</v>
      </c>
      <c r="J25" s="30">
        <v>301.83</v>
      </c>
      <c r="K25" s="30">
        <f t="shared" si="5"/>
        <v>6305.51</v>
      </c>
      <c r="L25"/>
      <c r="M25"/>
      <c r="N25"/>
    </row>
    <row r="26" spans="1:14" ht="16.5" customHeight="1">
      <c r="A26" s="64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-220105.81</v>
      </c>
      <c r="C29" s="30">
        <f t="shared" si="6"/>
        <v>-89727.56</v>
      </c>
      <c r="D29" s="30">
        <f t="shared" si="6"/>
        <v>1182689.0799999998</v>
      </c>
      <c r="E29" s="30">
        <f t="shared" si="6"/>
        <v>-194742.5</v>
      </c>
      <c r="F29" s="30">
        <f t="shared" si="6"/>
        <v>-59335.39</v>
      </c>
      <c r="G29" s="30">
        <f t="shared" si="6"/>
        <v>-213032.19</v>
      </c>
      <c r="H29" s="30">
        <f t="shared" si="6"/>
        <v>871691.9</v>
      </c>
      <c r="I29" s="30">
        <f t="shared" si="6"/>
        <v>-141524.5</v>
      </c>
      <c r="J29" s="30">
        <f t="shared" si="6"/>
        <v>-42609.86</v>
      </c>
      <c r="K29" s="30">
        <f aca="true" t="shared" si="7" ref="K29:K37">SUM(B29:J29)</f>
        <v>1093303.1699999997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-212746.61</v>
      </c>
      <c r="C30" s="30">
        <f t="shared" si="8"/>
        <v>-82759.5</v>
      </c>
      <c r="D30" s="30">
        <f t="shared" si="8"/>
        <v>-109352.4</v>
      </c>
      <c r="E30" s="30">
        <f t="shared" si="8"/>
        <v>-189498.35</v>
      </c>
      <c r="F30" s="30">
        <f t="shared" si="8"/>
        <v>-54018.8</v>
      </c>
      <c r="G30" s="30">
        <f t="shared" si="8"/>
        <v>-207223.06</v>
      </c>
      <c r="H30" s="30">
        <f t="shared" si="8"/>
        <v>-59006</v>
      </c>
      <c r="I30" s="30">
        <f t="shared" si="8"/>
        <v>-134092.87</v>
      </c>
      <c r="J30" s="30">
        <f t="shared" si="8"/>
        <v>-33551.64</v>
      </c>
      <c r="K30" s="30">
        <f t="shared" si="7"/>
        <v>-1082249.2299999997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-74958.4</v>
      </c>
      <c r="C31" s="30">
        <f>-ROUND((C9)*$E$3,2)</f>
        <v>-77088</v>
      </c>
      <c r="D31" s="30">
        <f>-ROUND((D9)*$E$3,2)</f>
        <v>-74364.4</v>
      </c>
      <c r="E31" s="30">
        <f>-ROUND((E9)*$E$3,2)</f>
        <v>-51766</v>
      </c>
      <c r="F31" s="30">
        <f>-ROUND((F9)*$E$3,2)</f>
        <v>-54018.8</v>
      </c>
      <c r="G31" s="30">
        <f>-ROUND((G9)*$E$3,2)</f>
        <v>-27530.8</v>
      </c>
      <c r="H31" s="30">
        <f>-ROUND((H9)*$E$3,2)</f>
        <v>-25260.4</v>
      </c>
      <c r="I31" s="30">
        <f>-ROUND((I9)*$E$3,2)</f>
        <v>-81430.8</v>
      </c>
      <c r="J31" s="30">
        <f>-ROUND((J9)*$E$3,2)</f>
        <v>-17305.2</v>
      </c>
      <c r="K31" s="30">
        <f t="shared" si="7"/>
        <v>-483722.8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-137788.21</v>
      </c>
      <c r="C34" s="30">
        <v>-5671.5</v>
      </c>
      <c r="D34" s="30">
        <v>-34988</v>
      </c>
      <c r="E34" s="30">
        <v>-137732.35</v>
      </c>
      <c r="F34" s="26">
        <v>0</v>
      </c>
      <c r="G34" s="30">
        <v>-179692.26</v>
      </c>
      <c r="H34" s="30">
        <v>-33745.6</v>
      </c>
      <c r="I34" s="30">
        <v>-52662.07</v>
      </c>
      <c r="J34" s="30">
        <v>-16246.44</v>
      </c>
      <c r="K34" s="30">
        <f t="shared" si="7"/>
        <v>-598526.4299999999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9" ref="B35:J35">SUM(B36:B45)</f>
        <v>-7359.2</v>
      </c>
      <c r="C35" s="27">
        <f t="shared" si="9"/>
        <v>-6968.06</v>
      </c>
      <c r="D35" s="27">
        <f t="shared" si="9"/>
        <v>1292041.4799999997</v>
      </c>
      <c r="E35" s="27">
        <f t="shared" si="9"/>
        <v>-5244.15</v>
      </c>
      <c r="F35" s="27">
        <f t="shared" si="9"/>
        <v>-5316.59</v>
      </c>
      <c r="G35" s="27">
        <f t="shared" si="9"/>
        <v>-5809.13</v>
      </c>
      <c r="H35" s="27">
        <f t="shared" si="9"/>
        <v>930697.9</v>
      </c>
      <c r="I35" s="27">
        <f t="shared" si="9"/>
        <v>-7431.63</v>
      </c>
      <c r="J35" s="27">
        <f t="shared" si="9"/>
        <v>-9058.220000000001</v>
      </c>
      <c r="K35" s="30">
        <f t="shared" si="7"/>
        <v>2175552.4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60" t="s">
        <v>67</v>
      </c>
      <c r="B43" s="17">
        <v>0</v>
      </c>
      <c r="C43" s="17">
        <v>0</v>
      </c>
      <c r="D43" s="17">
        <v>2889000</v>
      </c>
      <c r="E43" s="17">
        <v>0</v>
      </c>
      <c r="F43" s="17">
        <v>0</v>
      </c>
      <c r="G43" s="17">
        <v>0</v>
      </c>
      <c r="H43" s="17">
        <v>1908000</v>
      </c>
      <c r="I43" s="17">
        <v>0</v>
      </c>
      <c r="J43" s="17">
        <v>0</v>
      </c>
      <c r="K43" s="17">
        <f>SUM(B43:J43)</f>
        <v>4797000</v>
      </c>
      <c r="L43" s="24"/>
      <c r="M43"/>
      <c r="N43"/>
    </row>
    <row r="44" spans="1:14" s="23" customFormat="1" ht="16.5" customHeight="1">
      <c r="A44" s="60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60" t="s">
        <v>69</v>
      </c>
      <c r="B45" s="17">
        <v>-7359.2</v>
      </c>
      <c r="C45" s="17">
        <v>-6968.06</v>
      </c>
      <c r="D45" s="17">
        <v>-8576.07</v>
      </c>
      <c r="E45" s="17">
        <v>-5244.15</v>
      </c>
      <c r="F45" s="17">
        <v>-5316.59</v>
      </c>
      <c r="G45" s="17">
        <v>-5809.13</v>
      </c>
      <c r="H45" s="17">
        <v>-5302.1</v>
      </c>
      <c r="I45" s="17">
        <v>-7431.63</v>
      </c>
      <c r="J45" s="17">
        <v>-2578.62</v>
      </c>
      <c r="K45" s="17">
        <f>SUM(B45:J45)</f>
        <v>-54585.55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1548508.9999999998</v>
      </c>
      <c r="C49" s="27">
        <f>IF(C18+C29+C50&lt;0,0,C18+C29+C50)</f>
        <v>1582859.0599999998</v>
      </c>
      <c r="D49" s="27">
        <f>IF(D18+D29+D50&lt;0,0,D18+D29+D50)</f>
        <v>3244326.37</v>
      </c>
      <c r="E49" s="27">
        <f>IF(E18+E29+E50&lt;0,0,E18+E29+E50)</f>
        <v>1066028.0600000003</v>
      </c>
      <c r="F49" s="27">
        <f>IF(F18+F29+F50&lt;0,0,F18+F29+F50)</f>
        <v>1217938.1300000001</v>
      </c>
      <c r="G49" s="27">
        <f>IF(G18+G29+G50&lt;0,0,G18+G29+G50)</f>
        <v>1180755.39</v>
      </c>
      <c r="H49" s="27">
        <f>IF(H18+H29+H50&lt;0,0,H18+H29+H50)</f>
        <v>2143952.72</v>
      </c>
      <c r="I49" s="27">
        <f>IF(I18+I29+I50&lt;0,0,I18+I29+I50)</f>
        <v>1642349.2200000002</v>
      </c>
      <c r="J49" s="27">
        <f>IF(J18+J29+J50&lt;0,0,J18+J29+J50)</f>
        <v>577900.29</v>
      </c>
      <c r="K49" s="20">
        <f>SUM(B49:J49)</f>
        <v>14204618.240000002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0" ref="B55:J55">SUM(B56:B67)</f>
        <v>1548509</v>
      </c>
      <c r="C55" s="10">
        <f t="shared" si="10"/>
        <v>1582859.07</v>
      </c>
      <c r="D55" s="10">
        <f t="shared" si="10"/>
        <v>3244326.38</v>
      </c>
      <c r="E55" s="10">
        <f t="shared" si="10"/>
        <v>1066028.06</v>
      </c>
      <c r="F55" s="10">
        <f t="shared" si="10"/>
        <v>1217938.13</v>
      </c>
      <c r="G55" s="10">
        <f t="shared" si="10"/>
        <v>1180755.39</v>
      </c>
      <c r="H55" s="10">
        <f t="shared" si="10"/>
        <v>2143952.72</v>
      </c>
      <c r="I55" s="10">
        <f>SUM(I56:I68)</f>
        <v>1642349.22</v>
      </c>
      <c r="J55" s="10">
        <f t="shared" si="10"/>
        <v>577900.29</v>
      </c>
      <c r="K55" s="5">
        <f>SUM(K56:K68)</f>
        <v>14204618.260000002</v>
      </c>
      <c r="L55" s="9"/>
    </row>
    <row r="56" spans="1:11" ht="16.5" customHeight="1">
      <c r="A56" s="7" t="s">
        <v>57</v>
      </c>
      <c r="B56" s="8">
        <v>1353861.42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1" ref="K56:K67">SUM(B56:J56)</f>
        <v>1353861.42</v>
      </c>
    </row>
    <row r="57" spans="1:11" ht="16.5" customHeight="1">
      <c r="A57" s="7" t="s">
        <v>58</v>
      </c>
      <c r="B57" s="8">
        <v>194647.58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1"/>
        <v>194647.58</v>
      </c>
    </row>
    <row r="58" spans="1:11" ht="16.5" customHeight="1">
      <c r="A58" s="7" t="s">
        <v>4</v>
      </c>
      <c r="B58" s="6">
        <v>0</v>
      </c>
      <c r="C58" s="8">
        <v>1582859.07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1"/>
        <v>1582859.07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3244326.38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1"/>
        <v>3244326.38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1066028.06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1"/>
        <v>1066028.06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1217938.13</v>
      </c>
      <c r="G61" s="6">
        <v>0</v>
      </c>
      <c r="H61" s="6">
        <v>0</v>
      </c>
      <c r="I61" s="6">
        <v>0</v>
      </c>
      <c r="J61" s="6">
        <v>0</v>
      </c>
      <c r="K61" s="5">
        <f t="shared" si="11"/>
        <v>1217938.13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1180755.39</v>
      </c>
      <c r="H62" s="6">
        <v>0</v>
      </c>
      <c r="I62" s="6">
        <v>0</v>
      </c>
      <c r="J62" s="6">
        <v>0</v>
      </c>
      <c r="K62" s="5">
        <f t="shared" si="11"/>
        <v>1180755.39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2143952.72</v>
      </c>
      <c r="I63" s="6">
        <v>0</v>
      </c>
      <c r="J63" s="6">
        <v>0</v>
      </c>
      <c r="K63" s="5">
        <f t="shared" si="11"/>
        <v>2143952.72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1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612596.26</v>
      </c>
      <c r="J65" s="6">
        <v>0</v>
      </c>
      <c r="K65" s="5">
        <f t="shared" si="11"/>
        <v>612596.26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1029752.96</v>
      </c>
      <c r="J66" s="6">
        <v>0</v>
      </c>
      <c r="K66" s="5">
        <f t="shared" si="11"/>
        <v>1029752.96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577900.29</v>
      </c>
      <c r="K67" s="5">
        <f t="shared" si="11"/>
        <v>577900.29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SPTRANS</cp:lastModifiedBy>
  <cp:lastPrinted>2019-11-04T19:07:05Z</cp:lastPrinted>
  <dcterms:created xsi:type="dcterms:W3CDTF">2019-10-31T14:19:54Z</dcterms:created>
  <dcterms:modified xsi:type="dcterms:W3CDTF">2022-10-24T20:00:24Z</dcterms:modified>
  <cp:category/>
  <cp:version/>
  <cp:contentType/>
  <cp:contentStatus/>
</cp:coreProperties>
</file>