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<sst xmlns="http://schemas.openxmlformats.org/spreadsheetml/2006/main" count="76" uniqueCount="75">
  <si>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</si>
  <si>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</si>
  <si>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</si>
  <si>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</si>
  <si>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</si>
  <si>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</si>
  <si>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</si>
  <si>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</si>
  <si>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</si>
  <si>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</si>
  <si>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</si>
  <si>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</si>
  <si>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</si>
  <si>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</si>
  <si>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</si>
  <si>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</si>
  <si>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</si>
  <si>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</si>
  <si>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</si>
  <si>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</si>
  <si>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</si>
  <si>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</si>
  <si>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</si>
  <si>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</si>
  <si>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</si>
  <si>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</si>
  <si>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</si>
  <si>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</si>
  <si>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</si>
  <si>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</si>
  <si>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</si>
  <si>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</si>
  <si>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</si>
  <si>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</si>
  <si>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</si>
  <si>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</si>
  <si>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</si>
  <si>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</si>
  <si>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</si>
  <si>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</si>
  <si>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</si>
  <si>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</si>
  <si>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</si>
  <si>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</si>
  <si>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</si>
  <si>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</si>
  <si>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</si>
  <si>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</si>
  <si>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</si>
  <si>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</si>
  <si>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</si>
  <si>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</si>
  <si>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</si>
  <si>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</si>
  <si>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</si>
  <si>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</si>
  <si>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</si>
  <si>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</si>
  <si>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</si>
  <si>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</si>
  <si>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</si>
  <si>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</si>
  <si>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</si>
  <si>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</si>
  <si>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</si>
  <si>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</si>
  <si>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</si>
  <si>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30/10/22 - VENCIMENTO 07/11/22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</si>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</sst>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16356</v>
      </c>
      <c r="C7" s="46">
        <f t="shared" si="0"/>
        <v>10272</v>
      </c>
      <c r="D7" s="46">
        <f t="shared" si="0"/>
        <v>19187</v>
      </c>
      <c r="E7" s="46">
        <f t="shared" si="0"/>
        <v>8408</v>
      </c>
      <c r="F7" s="46">
        <f t="shared" si="0"/>
        <v>15105</v>
      </c>
      <c r="G7" s="46">
        <f t="shared" si="0"/>
        <v>16633</v>
      </c>
      <c r="H7" s="46">
        <f t="shared" si="0"/>
        <v>19526</v>
      </c>
      <c r="I7" s="46">
        <f t="shared" si="0"/>
        <v>24666</v>
      </c>
      <c r="J7" s="46">
        <f t="shared" si="0"/>
        <v>5698</v>
      </c>
      <c r="K7" s="46">
        <f t="shared" si="0"/>
        <v>135851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1302</v>
      </c>
      <c r="C8" s="44">
        <f t="shared" si="1"/>
        <v>965</v>
      </c>
      <c r="D8" s="44">
        <f t="shared" si="1"/>
        <v>1674</v>
      </c>
      <c r="E8" s="44">
        <f t="shared" si="1"/>
        <v>876</v>
      </c>
      <c r="F8" s="44">
        <f t="shared" si="1"/>
        <v>1218</v>
      </c>
      <c r="G8" s="44">
        <f t="shared" si="1"/>
        <v>811</v>
      </c>
      <c r="H8" s="44">
        <f t="shared" si="1"/>
        <v>697</v>
      </c>
      <c r="I8" s="44">
        <f t="shared" si="1"/>
        <v>1832</v>
      </c>
      <c r="J8" s="44">
        <f t="shared" si="1"/>
        <v>192</v>
      </c>
      <c r="K8" s="37">
        <f>SUM(B8:J8)</f>
        <v>9567</v>
      </c>
      <c r="L8"/>
      <c r="M8"/>
      <c r="N8"/>
    </row>
    <row r="9" spans="1:14" ht="16.5" customHeight="1">
      <c r="A9" s="22" t="s">
        <v>33</v>
      </c>
      <c r="B9" s="44">
        <v>1300</v>
      </c>
      <c r="C9" s="44">
        <v>965</v>
      </c>
      <c r="D9" s="44">
        <v>1673</v>
      </c>
      <c r="E9" s="44">
        <v>869</v>
      </c>
      <c r="F9" s="44">
        <v>1213</v>
      </c>
      <c r="G9" s="44">
        <v>811</v>
      </c>
      <c r="H9" s="44">
        <v>697</v>
      </c>
      <c r="I9" s="44">
        <v>1827</v>
      </c>
      <c r="J9" s="44">
        <v>192</v>
      </c>
      <c r="K9" s="37">
        <f>SUM(B9:J9)</f>
        <v>9547</v>
      </c>
      <c r="L9"/>
      <c r="M9"/>
      <c r="N9"/>
    </row>
    <row r="10" spans="1:14" ht="16.5" customHeight="1">
      <c r="A10" s="22" t="s">
        <v>32</v>
      </c>
      <c r="B10" s="44">
        <v>2</v>
      </c>
      <c r="C10" s="44">
        <v>0</v>
      </c>
      <c r="D10" s="44">
        <v>1</v>
      </c>
      <c r="E10" s="44">
        <v>7</v>
      </c>
      <c r="F10" s="44">
        <v>5</v>
      </c>
      <c r="G10" s="44">
        <v>0</v>
      </c>
      <c r="H10" s="44">
        <v>0</v>
      </c>
      <c r="I10" s="44">
        <v>5</v>
      </c>
      <c r="J10" s="44">
        <v>0</v>
      </c>
      <c r="K10" s="37">
        <f>SUM(B10:J10)</f>
        <v>20</v>
      </c>
      <c r="L10"/>
      <c r="M10"/>
      <c r="N10"/>
    </row>
    <row r="11" spans="1:14" ht="16.5" customHeight="1">
      <c r="A11" s="43" t="s">
        <v>31</v>
      </c>
      <c r="B11" s="42">
        <v>15054</v>
      </c>
      <c r="C11" s="42">
        <v>9307</v>
      </c>
      <c r="D11" s="42">
        <v>17513</v>
      </c>
      <c r="E11" s="42">
        <v>7532</v>
      </c>
      <c r="F11" s="42">
        <v>13887</v>
      </c>
      <c r="G11" s="42">
        <v>15822</v>
      </c>
      <c r="H11" s="42">
        <v>18829</v>
      </c>
      <c r="I11" s="42">
        <v>22834</v>
      </c>
      <c r="J11" s="42">
        <v>5506</v>
      </c>
      <c r="K11" s="37">
        <f>SUM(B11:J11)</f>
        <v>126284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1.24528676062435</v>
      </c>
      <c r="C16" s="38">
        <v>1.238828669001154</v>
      </c>
      <c r="D16" s="38">
        <v>1.20288550175596</v>
      </c>
      <c r="E16" s="38">
        <v>1.304216927504331</v>
      </c>
      <c r="F16" s="38">
        <v>1.156245976915801</v>
      </c>
      <c r="G16" s="38">
        <v>1.29862693200748</v>
      </c>
      <c r="H16" s="38">
        <v>1.228433842877188</v>
      </c>
      <c r="I16" s="38">
        <v>1.23155902011053</v>
      </c>
      <c r="J16" s="38">
        <v>1.118218239317018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119946.16999999997</v>
      </c>
      <c r="C18" s="35">
        <f aca="true" t="shared" si="2" ref="C18:J18">SUM(C19:C27)</f>
        <v>97969.72</v>
      </c>
      <c r="D18" s="35">
        <f t="shared" si="2"/>
        <v>167089.24000000002</v>
      </c>
      <c r="E18" s="35">
        <f t="shared" si="2"/>
        <v>71572.29999999999</v>
      </c>
      <c r="F18" s="35">
        <f t="shared" si="2"/>
        <v>114768.95999999998</v>
      </c>
      <c r="G18" s="35">
        <f t="shared" si="2"/>
        <v>135787.72999999998</v>
      </c>
      <c r="H18" s="35">
        <f t="shared" si="2"/>
        <v>130700.71999999999</v>
      </c>
      <c r="I18" s="35">
        <f t="shared" si="2"/>
        <v>171332.92999999996</v>
      </c>
      <c r="J18" s="35">
        <f t="shared" si="2"/>
        <v>36566.14000000001</v>
      </c>
      <c r="K18" s="35">
        <f>SUM(B18:J18)</f>
        <v>1045733.9099999999</v>
      </c>
      <c r="L18"/>
      <c r="M18"/>
      <c r="N18"/>
    </row>
    <row r="19" spans="1:14" ht="16.5" customHeight="1">
      <c r="A19" s="62" t="s">
        <v>28</v>
      </c>
      <c r="B19" s="63">
        <f>ROUND((B13+B14)*B7,2)</f>
        <v>73456.43</v>
      </c>
      <c r="C19" s="63">
        <f aca="true" t="shared" si="3" ref="C19:J19">ROUND((C13+C14)*C7,2)</f>
        <v>50681.02</v>
      </c>
      <c r="D19" s="63">
        <f t="shared" si="3"/>
        <v>104943.3</v>
      </c>
      <c r="E19" s="63">
        <f t="shared" si="3"/>
        <v>39983.4</v>
      </c>
      <c r="F19" s="63">
        <f t="shared" si="3"/>
        <v>76014.4</v>
      </c>
      <c r="G19" s="63">
        <f t="shared" si="3"/>
        <v>84552.19</v>
      </c>
      <c r="H19" s="63">
        <f t="shared" si="3"/>
        <v>79031.49</v>
      </c>
      <c r="I19" s="63">
        <f t="shared" si="3"/>
        <v>100846.94</v>
      </c>
      <c r="J19" s="63">
        <f t="shared" si="3"/>
        <v>26360.09</v>
      </c>
      <c r="K19" s="30">
        <f>SUM(B19:J19)</f>
        <v>635869.26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18017.89</v>
      </c>
      <c r="C20" s="30">
        <f t="shared" si="4"/>
        <v>12104.08</v>
      </c>
      <c r="D20" s="30">
        <f t="shared" si="4"/>
        <v>21291.47</v>
      </c>
      <c r="E20" s="30">
        <f t="shared" si="4"/>
        <v>12163.63</v>
      </c>
      <c r="F20" s="30">
        <f t="shared" si="4"/>
        <v>11876.94</v>
      </c>
      <c r="G20" s="30">
        <f t="shared" si="4"/>
        <v>25249.56</v>
      </c>
      <c r="H20" s="30">
        <f t="shared" si="4"/>
        <v>18053.47</v>
      </c>
      <c r="I20" s="30">
        <f t="shared" si="4"/>
        <v>23352.02</v>
      </c>
      <c r="J20" s="30">
        <f t="shared" si="4"/>
        <v>3116.24</v>
      </c>
      <c r="K20" s="30">
        <f aca="true" t="shared" si="5" ref="K18:K26">SUM(B20:J20)</f>
        <v>145225.3</v>
      </c>
      <c r="L20"/>
      <c r="M20"/>
      <c r="N20"/>
    </row>
    <row r="21" spans="1:14" ht="16.5" customHeight="1">
      <c r="A21" s="18" t="s">
        <v>26</v>
      </c>
      <c r="B21" s="30">
        <v>24456.07</v>
      </c>
      <c r="C21" s="30">
        <v>29756.5</v>
      </c>
      <c r="D21" s="30">
        <v>32856.28</v>
      </c>
      <c r="E21" s="30">
        <v>14566.18</v>
      </c>
      <c r="F21" s="30">
        <v>23306.21</v>
      </c>
      <c r="G21" s="30">
        <v>22138.28</v>
      </c>
      <c r="H21" s="30">
        <v>28079.12</v>
      </c>
      <c r="I21" s="30">
        <v>40875.39</v>
      </c>
      <c r="J21" s="30">
        <v>11233.64</v>
      </c>
      <c r="K21" s="30">
        <f t="shared" si="5"/>
        <v>227267.66999999998</v>
      </c>
      <c r="L21"/>
      <c r="M21"/>
      <c r="N21"/>
    </row>
    <row r="22" spans="1:14" ht="16.5" customHeight="1">
      <c r="A22" s="18" t="s">
        <v>25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4" t="s">
        <v>72</v>
      </c>
      <c r="B24" s="30">
        <v>1086.37</v>
      </c>
      <c r="C24" s="30">
        <v>888.38</v>
      </c>
      <c r="D24" s="30">
        <v>1513.63</v>
      </c>
      <c r="E24" s="30">
        <v>648.7</v>
      </c>
      <c r="F24" s="30">
        <v>1039.48</v>
      </c>
      <c r="G24" s="30">
        <v>1232.26</v>
      </c>
      <c r="H24" s="30">
        <v>1185.37</v>
      </c>
      <c r="I24" s="30">
        <v>1552.71</v>
      </c>
      <c r="J24" s="30">
        <v>330.86</v>
      </c>
      <c r="K24" s="30">
        <f t="shared" si="5"/>
        <v>9477.76</v>
      </c>
      <c r="L24"/>
      <c r="M24"/>
      <c r="N24"/>
    </row>
    <row r="25" spans="1:14" ht="16.5" customHeight="1">
      <c r="A25" s="64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576.18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6305.9400000000005</v>
      </c>
      <c r="L25"/>
      <c r="M25"/>
      <c r="N25"/>
    </row>
    <row r="26" spans="1:14" ht="16.5" customHeight="1">
      <c r="A26" s="64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23</v>
      </c>
      <c r="B29" s="30">
        <f aca="true" t="shared" si="6" ref="B29:J29">+B30+B35+B47</f>
        <v>550239.08</v>
      </c>
      <c r="C29" s="30">
        <f t="shared" si="6"/>
        <v>419814.07</v>
      </c>
      <c r="D29" s="30">
        <f t="shared" si="6"/>
        <v>67839.63000000005</v>
      </c>
      <c r="E29" s="30">
        <f t="shared" si="6"/>
        <v>308569.23000000004</v>
      </c>
      <c r="F29" s="30">
        <f t="shared" si="6"/>
        <v>486882.64</v>
      </c>
      <c r="G29" s="30">
        <f t="shared" si="6"/>
        <v>508579.43</v>
      </c>
      <c r="H29" s="30">
        <f t="shared" si="6"/>
        <v>47341.78999999999</v>
      </c>
      <c r="I29" s="30">
        <f t="shared" si="6"/>
        <v>536327.1799999999</v>
      </c>
      <c r="J29" s="30">
        <f t="shared" si="6"/>
        <v>106835.79999999999</v>
      </c>
      <c r="K29" s="30">
        <f aca="true" t="shared" si="7" ref="K29:K37">SUM(B29:J29)</f>
        <v>3032428.8499999996</v>
      </c>
      <c r="L29"/>
      <c r="M29"/>
      <c r="N29"/>
    </row>
    <row r="30" spans="1:14" ht="16.5" customHeight="1">
      <c r="A30" s="18" t="s">
        <v>22</v>
      </c>
      <c r="B30" s="30">
        <f aca="true" t="shared" si="8" ref="B30:J30">B31+B32+B33+B34</f>
        <v>-5720</v>
      </c>
      <c r="C30" s="30">
        <f t="shared" si="8"/>
        <v>-4246</v>
      </c>
      <c r="D30" s="30">
        <f t="shared" si="8"/>
        <v>-7361.2</v>
      </c>
      <c r="E30" s="30">
        <f t="shared" si="8"/>
        <v>-3823.6</v>
      </c>
      <c r="F30" s="30">
        <f t="shared" si="8"/>
        <v>-5337.2</v>
      </c>
      <c r="G30" s="30">
        <f t="shared" si="8"/>
        <v>-3568.4</v>
      </c>
      <c r="H30" s="30">
        <f t="shared" si="8"/>
        <v>-3066.8</v>
      </c>
      <c r="I30" s="30">
        <f t="shared" si="8"/>
        <v>-8038.8</v>
      </c>
      <c r="J30" s="30">
        <f t="shared" si="8"/>
        <v>-844.8</v>
      </c>
      <c r="K30" s="30">
        <f t="shared" si="7"/>
        <v>-42006.80000000001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-5720</v>
      </c>
      <c r="C31" s="30">
        <f aca="true" t="shared" si="9" ref="C31:J31">-ROUND((C9)*$E$3,2)</f>
        <v>-4246</v>
      </c>
      <c r="D31" s="30">
        <f t="shared" si="9"/>
        <v>-7361.2</v>
      </c>
      <c r="E31" s="30">
        <f t="shared" si="9"/>
        <v>-3823.6</v>
      </c>
      <c r="F31" s="30">
        <f t="shared" si="9"/>
        <v>-5337.2</v>
      </c>
      <c r="G31" s="30">
        <f t="shared" si="9"/>
        <v>-3568.4</v>
      </c>
      <c r="H31" s="30">
        <f t="shared" si="9"/>
        <v>-3066.8</v>
      </c>
      <c r="I31" s="30">
        <f t="shared" si="9"/>
        <v>-8038.8</v>
      </c>
      <c r="J31" s="30">
        <f t="shared" si="9"/>
        <v>-844.8</v>
      </c>
      <c r="K31" s="30">
        <f t="shared" si="7"/>
        <v>-42006.80000000001</v>
      </c>
      <c r="L31" s="28"/>
      <c r="M31"/>
      <c r="N31"/>
    </row>
    <row r="32" spans="1:14" ht="16.5" customHeight="1">
      <c r="A32" s="25" t="s">
        <v>21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20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18</v>
      </c>
      <c r="B35" s="27">
        <f aca="true" t="shared" si="10" ref="B35:J35">SUM(B36:B45)</f>
        <v>555959.08</v>
      </c>
      <c r="C35" s="27">
        <f t="shared" si="10"/>
        <v>424060.07</v>
      </c>
      <c r="D35" s="27">
        <f t="shared" si="10"/>
        <v>75200.83000000005</v>
      </c>
      <c r="E35" s="27">
        <f t="shared" si="10"/>
        <v>312392.83</v>
      </c>
      <c r="F35" s="27">
        <f t="shared" si="10"/>
        <v>492219.84</v>
      </c>
      <c r="G35" s="27">
        <f t="shared" si="10"/>
        <v>512147.83</v>
      </c>
      <c r="H35" s="27">
        <f t="shared" si="10"/>
        <v>50408.59</v>
      </c>
      <c r="I35" s="27">
        <f t="shared" si="10"/>
        <v>544365.98</v>
      </c>
      <c r="J35" s="27">
        <f t="shared" si="10"/>
        <v>107680.59999999999</v>
      </c>
      <c r="K35" s="30">
        <f t="shared" si="7"/>
        <v>3074435.65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10</v>
      </c>
      <c r="B43" s="17">
        <v>562000</v>
      </c>
      <c r="C43" s="17">
        <v>429000</v>
      </c>
      <c r="D43" s="17">
        <v>574000</v>
      </c>
      <c r="E43" s="17">
        <v>316000</v>
      </c>
      <c r="F43" s="17">
        <v>498000</v>
      </c>
      <c r="G43" s="17">
        <v>519000</v>
      </c>
      <c r="H43" s="17">
        <v>417000</v>
      </c>
      <c r="I43" s="17">
        <v>553000</v>
      </c>
      <c r="J43" s="17">
        <v>116000</v>
      </c>
      <c r="K43" s="17">
        <f>SUM(B43:J43)</f>
        <v>3984000</v>
      </c>
      <c r="L43" s="24"/>
      <c r="M43"/>
      <c r="N43"/>
    </row>
    <row r="44" spans="1:14" s="23" customFormat="1" ht="16.5" customHeight="1">
      <c r="A44" s="60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60" t="s">
        <v>69</v>
      </c>
      <c r="B45" s="17">
        <v>-6040.92</v>
      </c>
      <c r="C45" s="17">
        <v>-4939.93</v>
      </c>
      <c r="D45" s="17">
        <v>-8416.72</v>
      </c>
      <c r="E45" s="17">
        <v>-3607.17</v>
      </c>
      <c r="F45" s="17">
        <v>-5780.16</v>
      </c>
      <c r="G45" s="17">
        <v>-6852.17</v>
      </c>
      <c r="H45" s="17">
        <v>-6591.41</v>
      </c>
      <c r="I45" s="17">
        <v>-8634.02</v>
      </c>
      <c r="J45" s="17">
        <v>-1839.8</v>
      </c>
      <c r="K45" s="17">
        <f>SUM(B45:J45)</f>
        <v>-52702.3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670185.2499999999</v>
      </c>
      <c r="C49" s="27">
        <f>IF(C18+C29+C50&lt;0,0,C18+C29+C50)</f>
        <v>517783.79000000004</v>
      </c>
      <c r="D49" s="27">
        <f>IF(D18+D29+D50&lt;0,0,D18+D29+D50)</f>
        <v>234928.87000000005</v>
      </c>
      <c r="E49" s="27">
        <f>IF(E18+E29+E50&lt;0,0,E18+E29+E50)</f>
        <v>380141.53</v>
      </c>
      <c r="F49" s="27">
        <f>IF(F18+F29+F50&lt;0,0,F18+F29+F50)</f>
        <v>601651.6</v>
      </c>
      <c r="G49" s="27">
        <f>IF(G18+G29+G50&lt;0,0,G18+G29+G50)</f>
        <v>644367.1599999999</v>
      </c>
      <c r="H49" s="27">
        <f>IF(H18+H29+H50&lt;0,0,H18+H29+H50)</f>
        <v>178042.50999999998</v>
      </c>
      <c r="I49" s="27">
        <f>IF(I18+I29+I50&lt;0,0,I18+I29+I50)</f>
        <v>707660.1099999999</v>
      </c>
      <c r="J49" s="27">
        <f>IF(J18+J29+J50&lt;0,0,J18+J29+J50)</f>
        <v>143401.94</v>
      </c>
      <c r="K49" s="20">
        <f>SUM(B49:J49)</f>
        <v>4078162.76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670185.25</v>
      </c>
      <c r="C55" s="10">
        <f t="shared" si="11"/>
        <v>517783.79</v>
      </c>
      <c r="D55" s="10">
        <f t="shared" si="11"/>
        <v>234928.86</v>
      </c>
      <c r="E55" s="10">
        <f t="shared" si="11"/>
        <v>380141.53</v>
      </c>
      <c r="F55" s="10">
        <f t="shared" si="11"/>
        <v>601651.61</v>
      </c>
      <c r="G55" s="10">
        <f t="shared" si="11"/>
        <v>644367.16</v>
      </c>
      <c r="H55" s="10">
        <f t="shared" si="11"/>
        <v>178042.5</v>
      </c>
      <c r="I55" s="10">
        <f>SUM(I56:I68)</f>
        <v>707660.11</v>
      </c>
      <c r="J55" s="10">
        <f t="shared" si="11"/>
        <v>143401.94</v>
      </c>
      <c r="K55" s="5">
        <f>SUM(K56:K68)</f>
        <v>4078162.7500000005</v>
      </c>
      <c r="L55" s="9"/>
    </row>
    <row r="56" spans="1:11" ht="16.5" customHeight="1">
      <c r="A56" s="7" t="s">
        <v>58</v>
      </c>
      <c r="B56" s="8">
        <v>585406.82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585406.82</v>
      </c>
    </row>
    <row r="57" spans="1:11" ht="16.5" customHeight="1">
      <c r="A57" s="7" t="s">
        <v>59</v>
      </c>
      <c r="B57" s="8">
        <v>84778.43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84778.43</v>
      </c>
    </row>
    <row r="58" spans="1:11" ht="16.5" customHeight="1">
      <c r="A58" s="7" t="s">
        <v>4</v>
      </c>
      <c r="B58" s="6">
        <v>0</v>
      </c>
      <c r="C58" s="8">
        <v>517783.79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517783.79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234928.86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234928.86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380141.53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380141.53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601651.61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601651.61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644367.16</v>
      </c>
      <c r="H62" s="6">
        <v>0</v>
      </c>
      <c r="I62" s="6">
        <v>0</v>
      </c>
      <c r="J62" s="6">
        <v>0</v>
      </c>
      <c r="K62" s="5">
        <f t="shared" si="12"/>
        <v>644367.16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178042.5</v>
      </c>
      <c r="I63" s="6">
        <v>0</v>
      </c>
      <c r="J63" s="6">
        <v>0</v>
      </c>
      <c r="K63" s="5">
        <f t="shared" si="12"/>
        <v>178042.5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271316.89</v>
      </c>
      <c r="J65" s="6">
        <v>0</v>
      </c>
      <c r="K65" s="5">
        <f t="shared" si="12"/>
        <v>271316.89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436343.22</v>
      </c>
      <c r="J66" s="6">
        <v>0</v>
      </c>
      <c r="K66" s="5">
        <f t="shared" si="12"/>
        <v>436343.22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143401.94</v>
      </c>
      <c r="K67" s="5">
        <f t="shared" si="12"/>
        <v>143401.94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2022-11-05T10:58:51Z</dcterms:modified>
  <cp:category/>
  <cp:version/>
  <cp:contentType/>
  <cp:contentStatus/>
</cp:coreProperties>
</file>