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<sst xmlns="http://schemas.openxmlformats.org/spreadsheetml/2006/main" count="90" uniqueCount="87">
  <si>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</si>
  <si>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</si>
  <si>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</si>
  <si>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</si>
  <si>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</si>
  <si>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</si>
  <si>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</si>
  <si>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</si>
  <si>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</si>
  <si>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</si>
  <si>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</si>
  <si>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</si>
  <si>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</si>
  <si>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</si>
  <si>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</si>
  <si>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</si>
  <si>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</si>
  <si>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</si>
  <si>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</si>
  <si>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</si>
  <si>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</si>
  <si>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</si>
  <si>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</si>
  <si>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</si>
  <si>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</si>
  <si>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</si>
  <si>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</si>
  <si>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</si>
  <si>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</si>
  <si>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</si>
  <si>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</si>
  <si>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</si>
  <si>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</si>
  <si>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</si>
  <si>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</si>
  <si>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</si>
  <si>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</si>
  <si>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</si>
  <si>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</si>
  <si>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</si>
  <si>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</si>
  <si>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</si>
  <si>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</si>
  <si>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</si>
  <si>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</si>
  <si>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</si>
  <si>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</si>
  <si>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</si>
  <si>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</si>
  <si>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</si>
  <si>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</si>
  <si>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</si>
  <si>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</si>
  <si>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</si>
  <si>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</si>
  <si>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</si>
  <si>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</si>
  <si>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</si>
  <si>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</si>
  <si>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</si>
  <si>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</si>
  <si>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</si>
  <si>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</si>
  <si>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</si>
  <si>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</si>
  <si>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</si>
  <si>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</si>
  <si>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</si>
  <si>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</si>
  <si>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</si>
  <si>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04/10/22 - VENCIMENTO 11/10/22</t>
  </si>
  <si>
    <t>4.6. Remuneração SMGO</t>
  </si>
  <si>
    <t>4.7.Remuneração Manutenção Validadores</t>
  </si>
  <si>
    <t>4.8. Remuneração Comunicação de dados por chip</t>
  </si>
  <si>
    <t>4. Remuneração Bruta do Operador (4.1 + 4.2 +....+ 4.9)</t>
  </si>
  <si>
    <t>2.1 Tarifa de Remuneração por Passageiro Transportado - Combustível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</si>
  <si>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</si>
  <si>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</si>
  <si>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</si>
  <si>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</si>
  <si>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</si>
  <si>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</si>
  <si>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</si>
  <si>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</si>
  <si>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</si>
  <si>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</si>
  <si>
    <t>4.9. Remuneração pelo Serviço Atende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</si>
</sst>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394463</v>
      </c>
      <c r="C7" s="9">
        <f t="shared" si="0"/>
        <v>277262</v>
      </c>
      <c r="D7" s="9">
        <f t="shared" si="0"/>
        <v>278792</v>
      </c>
      <c r="E7" s="9">
        <f t="shared" si="0"/>
        <v>70294</v>
      </c>
      <c r="F7" s="9">
        <f t="shared" si="0"/>
        <v>225434</v>
      </c>
      <c r="G7" s="9">
        <f t="shared" si="0"/>
        <v>377100</v>
      </c>
      <c r="H7" s="9">
        <f t="shared" si="0"/>
        <v>44148</v>
      </c>
      <c r="I7" s="9">
        <f t="shared" si="0"/>
        <v>264453</v>
      </c>
      <c r="J7" s="9">
        <f t="shared" si="0"/>
        <v>237771</v>
      </c>
      <c r="K7" s="9">
        <f t="shared" si="0"/>
        <v>354910</v>
      </c>
      <c r="L7" s="9">
        <f t="shared" si="0"/>
        <v>274666</v>
      </c>
      <c r="M7" s="9">
        <f t="shared" si="0"/>
        <v>133299</v>
      </c>
      <c r="N7" s="9">
        <f t="shared" si="0"/>
        <v>85035</v>
      </c>
      <c r="O7" s="9">
        <f t="shared" si="0"/>
        <v>3017627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11750</v>
      </c>
      <c r="C8" s="11">
        <f t="shared" si="1"/>
        <v>12704</v>
      </c>
      <c r="D8" s="11">
        <f t="shared" si="1"/>
        <v>9048</v>
      </c>
      <c r="E8" s="11">
        <f t="shared" si="1"/>
        <v>2004</v>
      </c>
      <c r="F8" s="11">
        <f t="shared" si="1"/>
        <v>6695</v>
      </c>
      <c r="G8" s="11">
        <f t="shared" si="1"/>
        <v>10437</v>
      </c>
      <c r="H8" s="11">
        <f t="shared" si="1"/>
        <v>2095</v>
      </c>
      <c r="I8" s="11">
        <f t="shared" si="1"/>
        <v>12919</v>
      </c>
      <c r="J8" s="11">
        <f t="shared" si="1"/>
        <v>10075</v>
      </c>
      <c r="K8" s="11">
        <f t="shared" si="1"/>
        <v>7781</v>
      </c>
      <c r="L8" s="11">
        <f t="shared" si="1"/>
        <v>6492</v>
      </c>
      <c r="M8" s="11">
        <f t="shared" si="1"/>
        <v>4855</v>
      </c>
      <c r="N8" s="11">
        <f t="shared" si="1"/>
        <v>4034</v>
      </c>
      <c r="O8" s="11">
        <f t="shared" si="1"/>
        <v>100889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11750</v>
      </c>
      <c r="C9" s="11">
        <v>12704</v>
      </c>
      <c r="D9" s="11">
        <v>9048</v>
      </c>
      <c r="E9" s="11">
        <v>2004</v>
      </c>
      <c r="F9" s="11">
        <v>6695</v>
      </c>
      <c r="G9" s="11">
        <v>10437</v>
      </c>
      <c r="H9" s="11">
        <v>2095</v>
      </c>
      <c r="I9" s="11">
        <v>12916</v>
      </c>
      <c r="J9" s="11">
        <v>10075</v>
      </c>
      <c r="K9" s="11">
        <v>7769</v>
      </c>
      <c r="L9" s="11">
        <v>6491</v>
      </c>
      <c r="M9" s="11">
        <v>4854</v>
      </c>
      <c r="N9" s="11">
        <v>4026</v>
      </c>
      <c r="O9" s="11">
        <f>SUM(B9:N9)</f>
        <v>100864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12</v>
      </c>
      <c r="L10" s="13">
        <v>1</v>
      </c>
      <c r="M10" s="13">
        <v>1</v>
      </c>
      <c r="N10" s="13">
        <v>8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382713</v>
      </c>
      <c r="C11" s="13">
        <v>264558</v>
      </c>
      <c r="D11" s="13">
        <v>269744</v>
      </c>
      <c r="E11" s="13">
        <v>68290</v>
      </c>
      <c r="F11" s="13">
        <v>218739</v>
      </c>
      <c r="G11" s="13">
        <v>366663</v>
      </c>
      <c r="H11" s="13">
        <v>42053</v>
      </c>
      <c r="I11" s="13">
        <v>251534</v>
      </c>
      <c r="J11" s="13">
        <v>227696</v>
      </c>
      <c r="K11" s="13">
        <v>347129</v>
      </c>
      <c r="L11" s="13">
        <v>268174</v>
      </c>
      <c r="M11" s="13">
        <v>128444</v>
      </c>
      <c r="N11" s="13">
        <v>81001</v>
      </c>
      <c r="O11" s="11">
        <f>SUM(B11:N11)</f>
        <v>2916738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75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1.200999575910857</v>
      </c>
      <c r="C16" s="19">
        <v>1.246969702605414</v>
      </c>
      <c r="D16" s="19">
        <v>1.250056593275343</v>
      </c>
      <c r="E16" s="19">
        <v>0.874903341210364</v>
      </c>
      <c r="F16" s="19">
        <v>1.385215900942642</v>
      </c>
      <c r="G16" s="19">
        <v>1.432040494034706</v>
      </c>
      <c r="H16" s="19">
        <v>1.61349059908026</v>
      </c>
      <c r="I16" s="19">
        <v>1.295153924885536</v>
      </c>
      <c r="J16" s="19">
        <v>1.300313557578101</v>
      </c>
      <c r="K16" s="19">
        <v>1.171492372550354</v>
      </c>
      <c r="L16" s="19">
        <v>1.217253559951695</v>
      </c>
      <c r="M16" s="19">
        <v>1.225713862003194</v>
      </c>
      <c r="N16" s="19">
        <v>1.099410653595879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74</v>
      </c>
      <c r="B18" s="24">
        <f aca="true" t="shared" si="2" ref="B18:N18">SUM(B19:B27)</f>
        <v>1526187.48</v>
      </c>
      <c r="C18" s="24">
        <f t="shared" si="2"/>
        <v>1125405.2100000002</v>
      </c>
      <c r="D18" s="24">
        <f t="shared" si="2"/>
        <v>987542.39</v>
      </c>
      <c r="E18" s="24">
        <f t="shared" si="2"/>
        <v>303285.76000000007</v>
      </c>
      <c r="F18" s="24">
        <f t="shared" si="2"/>
        <v>1019028.24</v>
      </c>
      <c r="G18" s="24">
        <f t="shared" si="2"/>
        <v>1472293.9999999998</v>
      </c>
      <c r="H18" s="24">
        <f t="shared" si="2"/>
        <v>257901.84</v>
      </c>
      <c r="I18" s="24">
        <f t="shared" si="2"/>
        <v>1121357.63</v>
      </c>
      <c r="J18" s="24">
        <f t="shared" si="2"/>
        <v>1001045.35</v>
      </c>
      <c r="K18" s="24">
        <f t="shared" si="2"/>
        <v>1297835.65</v>
      </c>
      <c r="L18" s="24">
        <f t="shared" si="2"/>
        <v>1192790.9399999997</v>
      </c>
      <c r="M18" s="24">
        <f t="shared" si="2"/>
        <v>673520.2500000001</v>
      </c>
      <c r="N18" s="24">
        <f t="shared" si="2"/>
        <v>344004.50000000006</v>
      </c>
      <c r="O18" s="24">
        <f>O19+O20+O21+O22+O23+O24+O25+O27</f>
        <v>12318680.929999998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1158301.15</v>
      </c>
      <c r="C19" s="30">
        <f t="shared" si="3"/>
        <v>841074.28</v>
      </c>
      <c r="D19" s="30">
        <f t="shared" si="3"/>
        <v>741698.24</v>
      </c>
      <c r="E19" s="30">
        <f t="shared" si="3"/>
        <v>319479.2</v>
      </c>
      <c r="F19" s="30">
        <f t="shared" si="3"/>
        <v>695148.28</v>
      </c>
      <c r="G19" s="30">
        <f t="shared" si="3"/>
        <v>956778.12</v>
      </c>
      <c r="H19" s="30">
        <f t="shared" si="3"/>
        <v>150390.16</v>
      </c>
      <c r="I19" s="30">
        <f t="shared" si="3"/>
        <v>796558.88</v>
      </c>
      <c r="J19" s="30">
        <f t="shared" si="3"/>
        <v>720351.02</v>
      </c>
      <c r="K19" s="30">
        <f t="shared" si="3"/>
        <v>1016355.77</v>
      </c>
      <c r="L19" s="30">
        <f t="shared" si="3"/>
        <v>895603.43</v>
      </c>
      <c r="M19" s="30">
        <f t="shared" si="3"/>
        <v>501550.82</v>
      </c>
      <c r="N19" s="30">
        <f t="shared" si="3"/>
        <v>289008.45</v>
      </c>
      <c r="O19" s="30">
        <f>SUM(B19:N19)</f>
        <v>9082297.799999999</v>
      </c>
    </row>
    <row r="20" spans="1:23" ht="18.75" customHeight="1">
      <c r="A20" s="26" t="s">
        <v>35</v>
      </c>
      <c r="B20" s="30">
        <f>IF(B16&lt;&gt;0,ROUND((B16-1)*B19,2),0)</f>
        <v>232818.04</v>
      </c>
      <c r="C20" s="30">
        <f aca="true" t="shared" si="4" ref="C20:N20">IF(C16&lt;&gt;0,ROUND((C16-1)*C19,2),0)</f>
        <v>207719.86</v>
      </c>
      <c r="D20" s="30">
        <f t="shared" si="4"/>
        <v>185466.54</v>
      </c>
      <c r="E20" s="30">
        <f t="shared" si="4"/>
        <v>-39965.78</v>
      </c>
      <c r="F20" s="30">
        <f t="shared" si="4"/>
        <v>267782.17</v>
      </c>
      <c r="G20" s="30">
        <f t="shared" si="4"/>
        <v>413366.89</v>
      </c>
      <c r="H20" s="30">
        <f t="shared" si="4"/>
        <v>92262.95</v>
      </c>
      <c r="I20" s="30">
        <f t="shared" si="4"/>
        <v>235107.48</v>
      </c>
      <c r="J20" s="30">
        <f t="shared" si="4"/>
        <v>216331.18</v>
      </c>
      <c r="K20" s="30">
        <f t="shared" si="4"/>
        <v>174297.26</v>
      </c>
      <c r="L20" s="30">
        <f t="shared" si="4"/>
        <v>194573.03</v>
      </c>
      <c r="M20" s="30">
        <f t="shared" si="4"/>
        <v>113206.97</v>
      </c>
      <c r="N20" s="30">
        <f t="shared" si="4"/>
        <v>28730.52</v>
      </c>
      <c r="O20" s="30">
        <f aca="true" t="shared" si="5" ref="O20:O27">SUM(B20:N20)</f>
        <v>2321697.1100000003</v>
      </c>
      <c r="W20" s="62"/>
    </row>
    <row r="21" spans="1:15" ht="18.75" customHeight="1">
      <c r="A21" s="26" t="s">
        <v>36</v>
      </c>
      <c r="B21" s="30">
        <v>69310.17</v>
      </c>
      <c r="C21" s="30">
        <v>47270.84</v>
      </c>
      <c r="D21" s="30">
        <v>30656.46</v>
      </c>
      <c r="E21" s="30">
        <v>12639.65</v>
      </c>
      <c r="F21" s="30">
        <v>35548.54</v>
      </c>
      <c r="G21" s="30">
        <v>56313.73</v>
      </c>
      <c r="H21" s="30">
        <v>6704.72</v>
      </c>
      <c r="I21" s="30">
        <v>44439.66</v>
      </c>
      <c r="J21" s="30">
        <v>40741.68</v>
      </c>
      <c r="K21" s="30">
        <v>62383.45</v>
      </c>
      <c r="L21" s="30">
        <v>58119.43</v>
      </c>
      <c r="M21" s="30">
        <v>27040.16</v>
      </c>
      <c r="N21" s="30">
        <v>15501.42</v>
      </c>
      <c r="O21" s="30">
        <f t="shared" si="5"/>
        <v>506669.91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71</v>
      </c>
      <c r="B24" s="30">
        <v>1094.19</v>
      </c>
      <c r="C24" s="30">
        <v>820.64</v>
      </c>
      <c r="D24" s="30">
        <v>713.83</v>
      </c>
      <c r="E24" s="30">
        <v>218.84</v>
      </c>
      <c r="F24" s="30">
        <v>739.88</v>
      </c>
      <c r="G24" s="30">
        <v>1068.14</v>
      </c>
      <c r="H24" s="30">
        <v>184.97</v>
      </c>
      <c r="I24" s="30">
        <v>805.01</v>
      </c>
      <c r="J24" s="30">
        <v>726.85</v>
      </c>
      <c r="K24" s="30">
        <v>937.88</v>
      </c>
      <c r="L24" s="30">
        <v>859.72</v>
      </c>
      <c r="M24" s="30">
        <v>481.96</v>
      </c>
      <c r="N24" s="30">
        <v>252.71</v>
      </c>
      <c r="O24" s="30">
        <f t="shared" si="5"/>
        <v>8904.62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954.66</v>
      </c>
      <c r="C25" s="30">
        <v>710.78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812.49</v>
      </c>
      <c r="L25" s="30">
        <v>721.18</v>
      </c>
      <c r="M25" s="30">
        <v>408.2</v>
      </c>
      <c r="N25" s="30">
        <v>213.89</v>
      </c>
      <c r="O25" s="30">
        <f>SUM(B25:N25)</f>
        <v>7556.42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>SUM(B26:N26)</f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86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+B30+B32+B52+B53+B56-B57</f>
        <v>-57784.38</v>
      </c>
      <c r="C29" s="30">
        <f>+C30+C32+C52+C53+C56-C57</f>
        <v>-60460.88</v>
      </c>
      <c r="D29" s="30">
        <f t="shared" si="6"/>
        <v>-43780.53</v>
      </c>
      <c r="E29" s="30">
        <f t="shared" si="6"/>
        <v>-10034.48</v>
      </c>
      <c r="F29" s="30">
        <f t="shared" si="6"/>
        <v>-33572.2</v>
      </c>
      <c r="G29" s="30">
        <f t="shared" si="6"/>
        <v>-51862.310000000005</v>
      </c>
      <c r="H29" s="30">
        <f t="shared" si="6"/>
        <v>-10246.55</v>
      </c>
      <c r="I29" s="30">
        <f t="shared" si="6"/>
        <v>-61306.76</v>
      </c>
      <c r="J29" s="30">
        <f t="shared" si="6"/>
        <v>-48371.76</v>
      </c>
      <c r="K29" s="30">
        <f t="shared" si="6"/>
        <v>-39398.78</v>
      </c>
      <c r="L29" s="30">
        <f t="shared" si="6"/>
        <v>-33340.98</v>
      </c>
      <c r="M29" s="30">
        <f t="shared" si="6"/>
        <v>-24037.62</v>
      </c>
      <c r="N29" s="30">
        <f t="shared" si="6"/>
        <v>-19119.61</v>
      </c>
      <c r="O29" s="30">
        <f t="shared" si="6"/>
        <v>-493316.84</v>
      </c>
    </row>
    <row r="30" spans="1:15" ht="18.75" customHeight="1">
      <c r="A30" s="26" t="s">
        <v>40</v>
      </c>
      <c r="B30" s="31">
        <f>+B31</f>
        <v>-51700</v>
      </c>
      <c r="C30" s="31">
        <f>+C31</f>
        <v>-55897.6</v>
      </c>
      <c r="D30" s="31">
        <f aca="true" t="shared" si="7" ref="D30:O30">+D31</f>
        <v>-39811.2</v>
      </c>
      <c r="E30" s="31">
        <f t="shared" si="7"/>
        <v>-8817.6</v>
      </c>
      <c r="F30" s="31">
        <f t="shared" si="7"/>
        <v>-29458</v>
      </c>
      <c r="G30" s="31">
        <f t="shared" si="7"/>
        <v>-45922.8</v>
      </c>
      <c r="H30" s="31">
        <f t="shared" si="7"/>
        <v>-9218</v>
      </c>
      <c r="I30" s="31">
        <f t="shared" si="7"/>
        <v>-56830.4</v>
      </c>
      <c r="J30" s="31">
        <f t="shared" si="7"/>
        <v>-44330</v>
      </c>
      <c r="K30" s="31">
        <f t="shared" si="7"/>
        <v>-34183.6</v>
      </c>
      <c r="L30" s="31">
        <f t="shared" si="7"/>
        <v>-28560.4</v>
      </c>
      <c r="M30" s="31">
        <f t="shared" si="7"/>
        <v>-21357.6</v>
      </c>
      <c r="N30" s="31">
        <f t="shared" si="7"/>
        <v>-17714.4</v>
      </c>
      <c r="O30" s="31">
        <f t="shared" si="7"/>
        <v>-443801.60000000003</v>
      </c>
    </row>
    <row r="31" spans="1:26" ht="18.75" customHeight="1">
      <c r="A31" s="27" t="s">
        <v>41</v>
      </c>
      <c r="B31" s="16">
        <f>ROUND((-B9)*$G$3,2)</f>
        <v>-51700</v>
      </c>
      <c r="C31" s="16">
        <f aca="true" t="shared" si="8" ref="C31:N31">ROUND((-C9)*$G$3,2)</f>
        <v>-55897.6</v>
      </c>
      <c r="D31" s="16">
        <f t="shared" si="8"/>
        <v>-39811.2</v>
      </c>
      <c r="E31" s="16">
        <f t="shared" si="8"/>
        <v>-8817.6</v>
      </c>
      <c r="F31" s="16">
        <f t="shared" si="8"/>
        <v>-29458</v>
      </c>
      <c r="G31" s="16">
        <f t="shared" si="8"/>
        <v>-45922.8</v>
      </c>
      <c r="H31" s="16">
        <f t="shared" si="8"/>
        <v>-9218</v>
      </c>
      <c r="I31" s="16">
        <f t="shared" si="8"/>
        <v>-56830.4</v>
      </c>
      <c r="J31" s="16">
        <f t="shared" si="8"/>
        <v>-44330</v>
      </c>
      <c r="K31" s="16">
        <f t="shared" si="8"/>
        <v>-34183.6</v>
      </c>
      <c r="L31" s="16">
        <f t="shared" si="8"/>
        <v>-28560.4</v>
      </c>
      <c r="M31" s="16">
        <f t="shared" si="8"/>
        <v>-21357.6</v>
      </c>
      <c r="N31" s="16">
        <f t="shared" si="8"/>
        <v>-17714.4</v>
      </c>
      <c r="O31" s="32">
        <f aca="true" t="shared" si="9" ref="O31:O57">SUM(B31:N31)</f>
        <v>-443801.60000000003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-6084.38</v>
      </c>
      <c r="C32" s="31">
        <f aca="true" t="shared" si="10" ref="C32:O32">SUM(C33:C41)</f>
        <v>-4563.28</v>
      </c>
      <c r="D32" s="31">
        <f t="shared" si="10"/>
        <v>-3969.33</v>
      </c>
      <c r="E32" s="31">
        <f t="shared" si="10"/>
        <v>-1216.88</v>
      </c>
      <c r="F32" s="31">
        <f t="shared" si="10"/>
        <v>-4114.2</v>
      </c>
      <c r="G32" s="31">
        <f t="shared" si="10"/>
        <v>-5939.51</v>
      </c>
      <c r="H32" s="31">
        <f t="shared" si="10"/>
        <v>-1028.55</v>
      </c>
      <c r="I32" s="31">
        <f t="shared" si="10"/>
        <v>-4476.36</v>
      </c>
      <c r="J32" s="31">
        <f t="shared" si="10"/>
        <v>-4041.76</v>
      </c>
      <c r="K32" s="31">
        <f t="shared" si="10"/>
        <v>-5215.18</v>
      </c>
      <c r="L32" s="31">
        <f t="shared" si="10"/>
        <v>-4780.58</v>
      </c>
      <c r="M32" s="31">
        <f t="shared" si="10"/>
        <v>-2680.02</v>
      </c>
      <c r="N32" s="31">
        <f t="shared" si="10"/>
        <v>-1405.21</v>
      </c>
      <c r="O32" s="31">
        <f t="shared" si="10"/>
        <v>-49515.24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76</v>
      </c>
      <c r="B41" s="33">
        <v>-6084.38</v>
      </c>
      <c r="C41" s="33">
        <v>-4563.28</v>
      </c>
      <c r="D41" s="33">
        <v>-3969.33</v>
      </c>
      <c r="E41" s="33">
        <v>-1216.88</v>
      </c>
      <c r="F41" s="33">
        <v>-4114.2</v>
      </c>
      <c r="G41" s="33">
        <v>-5939.51</v>
      </c>
      <c r="H41" s="33">
        <v>-1028.55</v>
      </c>
      <c r="I41" s="33">
        <v>-4476.36</v>
      </c>
      <c r="J41" s="33">
        <v>-4041.76</v>
      </c>
      <c r="K41" s="33">
        <v>-5215.18</v>
      </c>
      <c r="L41" s="33">
        <v>-4780.58</v>
      </c>
      <c r="M41" s="33">
        <v>-2680.02</v>
      </c>
      <c r="N41" s="33">
        <v>-1405.21</v>
      </c>
      <c r="O41" s="33">
        <f t="shared" si="9"/>
        <v>-49515.24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78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81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9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9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 aca="true" t="shared" si="11" ref="B55:N55">+B18+B29</f>
        <v>1468403.1</v>
      </c>
      <c r="C55" s="36">
        <f t="shared" si="11"/>
        <v>1064944.3300000003</v>
      </c>
      <c r="D55" s="36">
        <f t="shared" si="11"/>
        <v>943761.86</v>
      </c>
      <c r="E55" s="36">
        <f t="shared" si="11"/>
        <v>293251.2800000001</v>
      </c>
      <c r="F55" s="36">
        <f t="shared" si="11"/>
        <v>985456.04</v>
      </c>
      <c r="G55" s="36">
        <f t="shared" si="11"/>
        <v>1420431.6899999997</v>
      </c>
      <c r="H55" s="36">
        <f t="shared" si="11"/>
        <v>247655.29</v>
      </c>
      <c r="I55" s="36">
        <f t="shared" si="11"/>
        <v>1060050.8699999999</v>
      </c>
      <c r="J55" s="36">
        <f t="shared" si="11"/>
        <v>952673.59</v>
      </c>
      <c r="K55" s="36">
        <f t="shared" si="11"/>
        <v>1258436.8699999999</v>
      </c>
      <c r="L55" s="36">
        <f t="shared" si="11"/>
        <v>1159449.9599999997</v>
      </c>
      <c r="M55" s="36">
        <f t="shared" si="11"/>
        <v>649482.6300000001</v>
      </c>
      <c r="N55" s="36">
        <f t="shared" si="11"/>
        <v>324884.8900000001</v>
      </c>
      <c r="O55" s="36">
        <f>SUM(B55:N55)</f>
        <v>11828882.4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9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9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2" ref="B61:O61">SUM(B62:B72)</f>
        <v>1468403.1099999999</v>
      </c>
      <c r="C61" s="51">
        <f t="shared" si="12"/>
        <v>1064944.33</v>
      </c>
      <c r="D61" s="51">
        <f t="shared" si="12"/>
        <v>943761.85</v>
      </c>
      <c r="E61" s="51">
        <f t="shared" si="12"/>
        <v>293251.28</v>
      </c>
      <c r="F61" s="51">
        <f t="shared" si="12"/>
        <v>985456.04</v>
      </c>
      <c r="G61" s="51">
        <f t="shared" si="12"/>
        <v>1420431.69</v>
      </c>
      <c r="H61" s="51">
        <f t="shared" si="12"/>
        <v>247655.29</v>
      </c>
      <c r="I61" s="51">
        <f t="shared" si="12"/>
        <v>1060050.88</v>
      </c>
      <c r="J61" s="51">
        <f t="shared" si="12"/>
        <v>952673.59</v>
      </c>
      <c r="K61" s="51">
        <f t="shared" si="12"/>
        <v>1258436.87</v>
      </c>
      <c r="L61" s="51">
        <f t="shared" si="12"/>
        <v>1159449.96</v>
      </c>
      <c r="M61" s="51">
        <f t="shared" si="12"/>
        <v>649482.63</v>
      </c>
      <c r="N61" s="51">
        <f t="shared" si="12"/>
        <v>324884.89</v>
      </c>
      <c r="O61" s="36">
        <f t="shared" si="12"/>
        <v>11828882.410000002</v>
      </c>
      <c r="Q61"/>
    </row>
    <row r="62" spans="1:18" ht="18.75" customHeight="1">
      <c r="A62" s="26" t="s">
        <v>58</v>
      </c>
      <c r="B62" s="51">
        <v>1207812.47</v>
      </c>
      <c r="C62" s="51">
        <v>773485.06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1981297.53</v>
      </c>
      <c r="P62"/>
      <c r="Q62"/>
      <c r="R62" s="43"/>
    </row>
    <row r="63" spans="1:16" ht="18.75" customHeight="1">
      <c r="A63" s="26" t="s">
        <v>59</v>
      </c>
      <c r="B63" s="51">
        <v>260590.64</v>
      </c>
      <c r="C63" s="51">
        <v>291459.27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3" ref="O63:O72">SUM(B63:N63)</f>
        <v>552049.91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51">
        <v>943761.85</v>
      </c>
      <c r="E64" s="52">
        <v>0</v>
      </c>
      <c r="F64" s="52">
        <v>0</v>
      </c>
      <c r="G64" s="52">
        <v>0</v>
      </c>
      <c r="H64" s="51">
        <v>247655.29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3"/>
        <v>1191417.14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51">
        <v>293251.28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3"/>
        <v>293251.28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51">
        <v>985456.04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3"/>
        <v>985456.04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1">
        <v>1420431.69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3"/>
        <v>1420431.69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1">
        <v>1060050.88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3"/>
        <v>1060050.88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1">
        <v>952673.59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3"/>
        <v>952673.59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1">
        <v>1258436.87</v>
      </c>
      <c r="L70" s="51">
        <v>1159449.96</v>
      </c>
      <c r="M70" s="52">
        <v>0</v>
      </c>
      <c r="N70" s="52">
        <v>0</v>
      </c>
      <c r="O70" s="36">
        <f t="shared" si="13"/>
        <v>2417886.83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1">
        <v>649482.63</v>
      </c>
      <c r="N71" s="52">
        <v>0</v>
      </c>
      <c r="O71" s="36">
        <f t="shared" si="13"/>
        <v>649482.63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324884.89</v>
      </c>
      <c r="O72" s="55">
        <f t="shared" si="13"/>
        <v>324884.89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2022-10-17T10:51:27Z</dcterms:modified>
  <cp:category/>
  <cp:version/>
  <cp:contentType/>
  <cp:contentStatus/>
</cp:coreProperties>
</file>