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<sst xmlns="http://schemas.openxmlformats.org/spreadsheetml/2006/main" count="90" uniqueCount="87">
  <si>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</si>
  <si>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</si>
  <si>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</si>
  <si>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</si>
  <si>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</si>
  <si>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</si>
  <si>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</si>
  <si>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</si>
  <si>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</si>
  <si>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</si>
  <si>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</si>
  <si>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</si>
  <si>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</si>
  <si>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</si>
  <si>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</si>
  <si>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</si>
  <si>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</si>
  <si>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</si>
  <si>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</si>
  <si>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</si>
  <si>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</si>
  <si>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</si>
  <si>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</si>
  <si>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</si>
  <si>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</si>
  <si>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</si>
  <si>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</si>
  <si>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</si>
  <si>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</si>
  <si>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</si>
  <si>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</si>
  <si>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</si>
  <si>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</si>
  <si>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</si>
  <si>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</si>
  <si>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</si>
  <si>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</si>
  <si>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</si>
  <si>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</si>
  <si>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</si>
  <si>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</si>
  <si>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</si>
  <si>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</si>
  <si>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</si>
  <si>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</si>
  <si>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</si>
  <si>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</si>
  <si>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</si>
  <si>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</si>
  <si>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</si>
  <si>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</si>
  <si>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</si>
  <si>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</si>
  <si>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</si>
  <si>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</si>
  <si>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</si>
  <si>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</si>
  <si>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</si>
  <si>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</si>
  <si>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</si>
  <si>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</si>
  <si>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</si>
  <si>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</si>
  <si>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</si>
  <si>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</si>
  <si>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</si>
  <si>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</si>
  <si>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</si>
  <si>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4.8. Remuneração pelo Serviço Atende</t>
  </si>
  <si>
    <t>OPERAÇÃO 06/10/22 - VENCIMENTO 14/10/22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</si>
  <si>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</si>
  <si>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</si>
  <si>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</si>
  <si>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</si>
  <si>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</si>
  <si>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</si>
  <si>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</si>
  <si>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</si>
  <si>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</si>
  <si>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</si>
  <si>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</si>
  <si>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</si>
  <si>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</si>
  <si>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</si>
  <si>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</si>
  <si>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5.4. Revisão de Remuneração pelo Serviço Atende¹</t>
  </si>
  <si>
    <t>Nota: Revisão de horas extras e glosas de junho.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</si>
</sst>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395039</v>
      </c>
      <c r="C7" s="9">
        <f t="shared" si="0"/>
        <v>275431</v>
      </c>
      <c r="D7" s="9">
        <f t="shared" si="0"/>
        <v>276365</v>
      </c>
      <c r="E7" s="9">
        <f t="shared" si="0"/>
        <v>70151</v>
      </c>
      <c r="F7" s="9">
        <f t="shared" si="0"/>
        <v>237320</v>
      </c>
      <c r="G7" s="9">
        <f t="shared" si="0"/>
        <v>378225</v>
      </c>
      <c r="H7" s="9">
        <f t="shared" si="0"/>
        <v>46379</v>
      </c>
      <c r="I7" s="9">
        <f t="shared" si="0"/>
        <v>301897</v>
      </c>
      <c r="J7" s="9">
        <f t="shared" si="0"/>
        <v>239231</v>
      </c>
      <c r="K7" s="9">
        <f t="shared" si="0"/>
        <v>363218</v>
      </c>
      <c r="L7" s="9">
        <f t="shared" si="0"/>
        <v>276020</v>
      </c>
      <c r="M7" s="9">
        <f t="shared" si="0"/>
        <v>135584</v>
      </c>
      <c r="N7" s="9">
        <f t="shared" si="0"/>
        <v>87086</v>
      </c>
      <c r="O7" s="9">
        <f t="shared" si="0"/>
        <v>3081946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12475</v>
      </c>
      <c r="C8" s="11">
        <f t="shared" si="1"/>
        <v>13265</v>
      </c>
      <c r="D8" s="11">
        <f t="shared" si="1"/>
        <v>9774</v>
      </c>
      <c r="E8" s="11">
        <f t="shared" si="1"/>
        <v>2228</v>
      </c>
      <c r="F8" s="11">
        <f t="shared" si="1"/>
        <v>7868</v>
      </c>
      <c r="G8" s="11">
        <f t="shared" si="1"/>
        <v>11356</v>
      </c>
      <c r="H8" s="11">
        <f t="shared" si="1"/>
        <v>2311</v>
      </c>
      <c r="I8" s="11">
        <f t="shared" si="1"/>
        <v>16550</v>
      </c>
      <c r="J8" s="11">
        <f t="shared" si="1"/>
        <v>10272</v>
      </c>
      <c r="K8" s="11">
        <f t="shared" si="1"/>
        <v>8352</v>
      </c>
      <c r="L8" s="11">
        <f t="shared" si="1"/>
        <v>6794</v>
      </c>
      <c r="M8" s="11">
        <f t="shared" si="1"/>
        <v>5099</v>
      </c>
      <c r="N8" s="11">
        <f t="shared" si="1"/>
        <v>4201</v>
      </c>
      <c r="O8" s="11">
        <f t="shared" si="1"/>
        <v>110545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12475</v>
      </c>
      <c r="C9" s="11">
        <v>13265</v>
      </c>
      <c r="D9" s="11">
        <v>9774</v>
      </c>
      <c r="E9" s="11">
        <v>2228</v>
      </c>
      <c r="F9" s="11">
        <v>7868</v>
      </c>
      <c r="G9" s="11">
        <v>11356</v>
      </c>
      <c r="H9" s="11">
        <v>2311</v>
      </c>
      <c r="I9" s="11">
        <v>16547</v>
      </c>
      <c r="J9" s="11">
        <v>10272</v>
      </c>
      <c r="K9" s="11">
        <v>8334</v>
      </c>
      <c r="L9" s="11">
        <v>6793</v>
      </c>
      <c r="M9" s="11">
        <v>5095</v>
      </c>
      <c r="N9" s="11">
        <v>4197</v>
      </c>
      <c r="O9" s="11">
        <f>SUM(B9:N9)</f>
        <v>110515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18</v>
      </c>
      <c r="L10" s="13">
        <v>1</v>
      </c>
      <c r="M10" s="13">
        <v>4</v>
      </c>
      <c r="N10" s="13">
        <v>4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382564</v>
      </c>
      <c r="C11" s="13">
        <v>262166</v>
      </c>
      <c r="D11" s="13">
        <v>266591</v>
      </c>
      <c r="E11" s="13">
        <v>67923</v>
      </c>
      <c r="F11" s="13">
        <v>229452</v>
      </c>
      <c r="G11" s="13">
        <v>366869</v>
      </c>
      <c r="H11" s="13">
        <v>44068</v>
      </c>
      <c r="I11" s="13">
        <v>285347</v>
      </c>
      <c r="J11" s="13">
        <v>228959</v>
      </c>
      <c r="K11" s="13">
        <v>354866</v>
      </c>
      <c r="L11" s="13">
        <v>269226</v>
      </c>
      <c r="M11" s="13">
        <v>130485</v>
      </c>
      <c r="N11" s="13">
        <v>82885</v>
      </c>
      <c r="O11" s="11">
        <f>SUM(B11:N11)</f>
        <v>2971401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70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1.194128089026703</v>
      </c>
      <c r="C16" s="19">
        <v>1.241846133243734</v>
      </c>
      <c r="D16" s="19">
        <v>1.259984901499623</v>
      </c>
      <c r="E16" s="19">
        <v>0.885497152901794</v>
      </c>
      <c r="F16" s="19">
        <v>1.329721293353206</v>
      </c>
      <c r="G16" s="19">
        <v>1.428433106029099</v>
      </c>
      <c r="H16" s="19">
        <v>1.569160138491474</v>
      </c>
      <c r="I16" s="19">
        <v>1.151786192083542</v>
      </c>
      <c r="J16" s="19">
        <v>1.284831383030082</v>
      </c>
      <c r="K16" s="19">
        <v>1.153861182456632</v>
      </c>
      <c r="L16" s="19">
        <v>1.215376191466971</v>
      </c>
      <c r="M16" s="19">
        <v>1.208681595282518</v>
      </c>
      <c r="N16" s="19">
        <v>1.07974905022202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71</v>
      </c>
      <c r="B18" s="24">
        <f aca="true" t="shared" si="2" ref="B18:N18">SUM(B19:B27)</f>
        <v>1519542.84</v>
      </c>
      <c r="C18" s="24">
        <f t="shared" si="2"/>
        <v>1113604.7300000002</v>
      </c>
      <c r="D18" s="24">
        <f t="shared" si="2"/>
        <v>987863.9299999999</v>
      </c>
      <c r="E18" s="24">
        <f t="shared" si="2"/>
        <v>305825.93</v>
      </c>
      <c r="F18" s="24">
        <f t="shared" si="2"/>
        <v>1029733.34</v>
      </c>
      <c r="G18" s="24">
        <f t="shared" si="2"/>
        <v>1473406.3499999999</v>
      </c>
      <c r="H18" s="24">
        <f t="shared" si="2"/>
        <v>263281.59</v>
      </c>
      <c r="I18" s="24">
        <f t="shared" si="2"/>
        <v>1136438.6899999997</v>
      </c>
      <c r="J18" s="24">
        <f t="shared" si="2"/>
        <v>995107.59</v>
      </c>
      <c r="K18" s="24">
        <f t="shared" si="2"/>
        <v>1307825.3199999998</v>
      </c>
      <c r="L18" s="24">
        <f t="shared" si="2"/>
        <v>1196657.0399999998</v>
      </c>
      <c r="M18" s="24">
        <f t="shared" si="2"/>
        <v>675449.15</v>
      </c>
      <c r="N18" s="24">
        <f t="shared" si="2"/>
        <v>346198.5</v>
      </c>
      <c r="O18" s="24">
        <f>O19+O20+O21+O22+O23+O24+O25+O27</f>
        <v>12347416.689999998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1159992.52</v>
      </c>
      <c r="C19" s="30">
        <f t="shared" si="3"/>
        <v>835519.94</v>
      </c>
      <c r="D19" s="30">
        <f t="shared" si="3"/>
        <v>735241.45</v>
      </c>
      <c r="E19" s="30">
        <f t="shared" si="3"/>
        <v>318829.28</v>
      </c>
      <c r="F19" s="30">
        <f t="shared" si="3"/>
        <v>731799.95</v>
      </c>
      <c r="G19" s="30">
        <f t="shared" si="3"/>
        <v>959632.47</v>
      </c>
      <c r="H19" s="30">
        <f t="shared" si="3"/>
        <v>157990.06</v>
      </c>
      <c r="I19" s="30">
        <f t="shared" si="3"/>
        <v>909343.95</v>
      </c>
      <c r="J19" s="30">
        <f t="shared" si="3"/>
        <v>724774.24</v>
      </c>
      <c r="K19" s="30">
        <f t="shared" si="3"/>
        <v>1040147.39</v>
      </c>
      <c r="L19" s="30">
        <f t="shared" si="3"/>
        <v>900018.41</v>
      </c>
      <c r="M19" s="30">
        <f t="shared" si="3"/>
        <v>510148.36</v>
      </c>
      <c r="N19" s="30">
        <f t="shared" si="3"/>
        <v>295979.19</v>
      </c>
      <c r="O19" s="30">
        <f>SUM(B19:N19)</f>
        <v>9279417.209999999</v>
      </c>
    </row>
    <row r="20" spans="1:23" ht="18.75" customHeight="1">
      <c r="A20" s="26" t="s">
        <v>35</v>
      </c>
      <c r="B20" s="30">
        <f>IF(B16&lt;&gt;0,ROUND((B16-1)*B19,2),0)</f>
        <v>225187.13</v>
      </c>
      <c r="C20" s="30">
        <f aca="true" t="shared" si="4" ref="C20:N20">IF(C16&lt;&gt;0,ROUND((C16-1)*C19,2),0)</f>
        <v>202067.27</v>
      </c>
      <c r="D20" s="30">
        <f t="shared" si="4"/>
        <v>191151.68</v>
      </c>
      <c r="E20" s="30">
        <f t="shared" si="4"/>
        <v>-36506.86</v>
      </c>
      <c r="F20" s="30">
        <f t="shared" si="4"/>
        <v>241290.03</v>
      </c>
      <c r="G20" s="30">
        <f t="shared" si="4"/>
        <v>411138.32</v>
      </c>
      <c r="H20" s="30">
        <f t="shared" si="4"/>
        <v>89921.64</v>
      </c>
      <c r="I20" s="30">
        <f t="shared" si="4"/>
        <v>138025.86</v>
      </c>
      <c r="J20" s="30">
        <f t="shared" si="4"/>
        <v>206438.45</v>
      </c>
      <c r="K20" s="30">
        <f t="shared" si="4"/>
        <v>160038.31</v>
      </c>
      <c r="L20" s="30">
        <f t="shared" si="4"/>
        <v>193842.54</v>
      </c>
      <c r="M20" s="30">
        <f t="shared" si="4"/>
        <v>106458.57</v>
      </c>
      <c r="N20" s="30">
        <f t="shared" si="4"/>
        <v>23604.06</v>
      </c>
      <c r="O20" s="30">
        <f aca="true" t="shared" si="5" ref="O19:O27">SUM(B20:N20)</f>
        <v>2152657</v>
      </c>
      <c r="W20" s="62"/>
    </row>
    <row r="21" spans="1:15" ht="18.75" customHeight="1">
      <c r="A21" s="26" t="s">
        <v>36</v>
      </c>
      <c r="B21" s="30">
        <v>68610.28</v>
      </c>
      <c r="C21" s="30">
        <v>46685.1</v>
      </c>
      <c r="D21" s="30">
        <v>31749.65</v>
      </c>
      <c r="E21" s="30">
        <v>12368.22</v>
      </c>
      <c r="F21" s="30">
        <v>36086.29</v>
      </c>
      <c r="G21" s="30">
        <v>56800.3</v>
      </c>
      <c r="H21" s="30">
        <v>6820.67</v>
      </c>
      <c r="I21" s="30">
        <v>43806.85</v>
      </c>
      <c r="J21" s="30">
        <v>40278.64</v>
      </c>
      <c r="K21" s="30">
        <v>62832.64</v>
      </c>
      <c r="L21" s="30">
        <v>58298.44</v>
      </c>
      <c r="M21" s="30">
        <v>27119.92</v>
      </c>
      <c r="N21" s="30">
        <v>15845.93</v>
      </c>
      <c r="O21" s="30">
        <f t="shared" si="5"/>
        <v>507302.93000000005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-23289.059999999998</v>
      </c>
    </row>
    <row r="24" spans="1:26" ht="18.75" customHeight="1">
      <c r="A24" s="26" t="s">
        <v>72</v>
      </c>
      <c r="B24" s="30">
        <v>1088.98</v>
      </c>
      <c r="C24" s="30">
        <v>812.83</v>
      </c>
      <c r="D24" s="30">
        <v>713.83</v>
      </c>
      <c r="E24" s="30">
        <v>221.44</v>
      </c>
      <c r="F24" s="30">
        <v>747.7</v>
      </c>
      <c r="G24" s="30">
        <v>1068.14</v>
      </c>
      <c r="H24" s="30">
        <v>190.18</v>
      </c>
      <c r="I24" s="30">
        <v>815.43</v>
      </c>
      <c r="J24" s="30">
        <v>721.64</v>
      </c>
      <c r="K24" s="30">
        <v>945.69</v>
      </c>
      <c r="L24" s="30">
        <v>862.32</v>
      </c>
      <c r="M24" s="30">
        <v>481.96</v>
      </c>
      <c r="N24" s="30">
        <v>257.92</v>
      </c>
      <c r="O24" s="30">
        <f t="shared" si="5"/>
        <v>8928.06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954.66</v>
      </c>
      <c r="C25" s="30">
        <v>710.78</v>
      </c>
      <c r="D25" s="30">
        <v>623.4</v>
      </c>
      <c r="E25" s="30">
        <v>190.42</v>
      </c>
      <c r="F25" s="30">
        <v>627.33</v>
      </c>
      <c r="G25" s="30">
        <v>845.13</v>
      </c>
      <c r="H25" s="30">
        <v>156.5</v>
      </c>
      <c r="I25" s="30">
        <v>661.21</v>
      </c>
      <c r="J25" s="30">
        <v>631.23</v>
      </c>
      <c r="K25" s="30">
        <v>812.49</v>
      </c>
      <c r="L25" s="30">
        <v>721.18</v>
      </c>
      <c r="M25" s="30">
        <v>408.2</v>
      </c>
      <c r="N25" s="30">
        <v>213.89</v>
      </c>
      <c r="O25" s="30">
        <f>SUM(B25:N25)</f>
        <v>7556.42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74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>SUM(B26:N26)</f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5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+B30+B32+B52+B53+B56-B57</f>
        <v>-31100.99</v>
      </c>
      <c r="C29" s="30">
        <f>+C30+C32+C52+C53+C56-C57</f>
        <v>-54370.84</v>
      </c>
      <c r="D29" s="30">
        <f t="shared" si="6"/>
        <v>-29619.18</v>
      </c>
      <c r="E29" s="30">
        <f t="shared" si="6"/>
        <v>-9959.470000000001</v>
      </c>
      <c r="F29" s="30">
        <f t="shared" si="6"/>
        <v>-19790.690000000002</v>
      </c>
      <c r="G29" s="30">
        <f t="shared" si="6"/>
        <v>-20703.350000000006</v>
      </c>
      <c r="H29" s="30">
        <f t="shared" si="6"/>
        <v>-4800.63</v>
      </c>
      <c r="I29" s="30">
        <f t="shared" si="6"/>
        <v>-56645.78</v>
      </c>
      <c r="J29" s="30">
        <f t="shared" si="6"/>
        <v>-57025.840000000004</v>
      </c>
      <c r="K29" s="30">
        <f t="shared" si="6"/>
        <v>-922.3099999999977</v>
      </c>
      <c r="L29" s="30">
        <f t="shared" si="6"/>
        <v>-24786.240000000005</v>
      </c>
      <c r="M29" s="30">
        <f t="shared" si="6"/>
        <v>-16240.67</v>
      </c>
      <c r="N29" s="30">
        <f t="shared" si="6"/>
        <v>-18485.42</v>
      </c>
      <c r="O29" s="30">
        <f t="shared" si="6"/>
        <v>-344451.41</v>
      </c>
    </row>
    <row r="30" spans="1:15" ht="18.75" customHeight="1">
      <c r="A30" s="26" t="s">
        <v>40</v>
      </c>
      <c r="B30" s="31">
        <f>+B31</f>
        <v>-54890</v>
      </c>
      <c r="C30" s="31">
        <f>+C31</f>
        <v>-58366</v>
      </c>
      <c r="D30" s="31">
        <f aca="true" t="shared" si="7" ref="D30:O30">+D31</f>
        <v>-43005.6</v>
      </c>
      <c r="E30" s="31">
        <f t="shared" si="7"/>
        <v>-9803.2</v>
      </c>
      <c r="F30" s="31">
        <f t="shared" si="7"/>
        <v>-34619.2</v>
      </c>
      <c r="G30" s="31">
        <f t="shared" si="7"/>
        <v>-49966.4</v>
      </c>
      <c r="H30" s="31">
        <f t="shared" si="7"/>
        <v>-10168.4</v>
      </c>
      <c r="I30" s="31">
        <f t="shared" si="7"/>
        <v>-72806.8</v>
      </c>
      <c r="J30" s="31">
        <f t="shared" si="7"/>
        <v>-45196.8</v>
      </c>
      <c r="K30" s="31">
        <f t="shared" si="7"/>
        <v>-36669.6</v>
      </c>
      <c r="L30" s="31">
        <f t="shared" si="7"/>
        <v>-29889.2</v>
      </c>
      <c r="M30" s="31">
        <f t="shared" si="7"/>
        <v>-22418</v>
      </c>
      <c r="N30" s="31">
        <f t="shared" si="7"/>
        <v>-18466.8</v>
      </c>
      <c r="O30" s="31">
        <f t="shared" si="7"/>
        <v>-486265.99999999994</v>
      </c>
    </row>
    <row r="31" spans="1:26" ht="18.75" customHeight="1">
      <c r="A31" s="27" t="s">
        <v>41</v>
      </c>
      <c r="B31" s="16">
        <f>ROUND((-B9)*$G$3,2)</f>
        <v>-54890</v>
      </c>
      <c r="C31" s="16">
        <f aca="true" t="shared" si="8" ref="C31:N31">ROUND((-C9)*$G$3,2)</f>
        <v>-58366</v>
      </c>
      <c r="D31" s="16">
        <f t="shared" si="8"/>
        <v>-43005.6</v>
      </c>
      <c r="E31" s="16">
        <f t="shared" si="8"/>
        <v>-9803.2</v>
      </c>
      <c r="F31" s="16">
        <f t="shared" si="8"/>
        <v>-34619.2</v>
      </c>
      <c r="G31" s="16">
        <f t="shared" si="8"/>
        <v>-49966.4</v>
      </c>
      <c r="H31" s="16">
        <f t="shared" si="8"/>
        <v>-10168.4</v>
      </c>
      <c r="I31" s="16">
        <f t="shared" si="8"/>
        <v>-72806.8</v>
      </c>
      <c r="J31" s="16">
        <f t="shared" si="8"/>
        <v>-45196.8</v>
      </c>
      <c r="K31" s="16">
        <f t="shared" si="8"/>
        <v>-36669.6</v>
      </c>
      <c r="L31" s="16">
        <f t="shared" si="8"/>
        <v>-29889.2</v>
      </c>
      <c r="M31" s="16">
        <f t="shared" si="8"/>
        <v>-22418</v>
      </c>
      <c r="N31" s="16">
        <f t="shared" si="8"/>
        <v>-18466.8</v>
      </c>
      <c r="O31" s="32">
        <f aca="true" t="shared" si="9" ref="O31:O57">SUM(B31:N31)</f>
        <v>-486265.99999999994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SUM(B33:B41)</f>
        <v>-6055.4</v>
      </c>
      <c r="C32" s="31">
        <f aca="true" t="shared" si="10" ref="C32:O32">SUM(C33:C41)</f>
        <v>-4519.82</v>
      </c>
      <c r="D32" s="31">
        <f t="shared" si="10"/>
        <v>-3969.33</v>
      </c>
      <c r="E32" s="31">
        <f t="shared" si="10"/>
        <v>-1231.36</v>
      </c>
      <c r="F32" s="31">
        <f t="shared" si="10"/>
        <v>-4157.66</v>
      </c>
      <c r="G32" s="31">
        <f t="shared" si="10"/>
        <v>-5939.51</v>
      </c>
      <c r="H32" s="31">
        <f t="shared" si="10"/>
        <v>-1057.52</v>
      </c>
      <c r="I32" s="31">
        <f t="shared" si="10"/>
        <v>-4534.31</v>
      </c>
      <c r="J32" s="31">
        <f t="shared" si="10"/>
        <v>-4012.79</v>
      </c>
      <c r="K32" s="31">
        <f t="shared" si="10"/>
        <v>-5258.64</v>
      </c>
      <c r="L32" s="31">
        <f t="shared" si="10"/>
        <v>-4795.07</v>
      </c>
      <c r="M32" s="31">
        <f t="shared" si="10"/>
        <v>-2680.02</v>
      </c>
      <c r="N32" s="31">
        <f t="shared" si="10"/>
        <v>-1434.16</v>
      </c>
      <c r="O32" s="31">
        <f t="shared" si="10"/>
        <v>-49645.590000000004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-6055.4</v>
      </c>
      <c r="C41" s="33">
        <v>-4519.82</v>
      </c>
      <c r="D41" s="33">
        <v>-3969.33</v>
      </c>
      <c r="E41" s="33">
        <v>-1231.36</v>
      </c>
      <c r="F41" s="33">
        <v>-4157.66</v>
      </c>
      <c r="G41" s="33">
        <v>-5939.51</v>
      </c>
      <c r="H41" s="33">
        <v>-1057.52</v>
      </c>
      <c r="I41" s="33">
        <v>-4534.31</v>
      </c>
      <c r="J41" s="33">
        <v>-4012.79</v>
      </c>
      <c r="K41" s="33">
        <v>-5258.64</v>
      </c>
      <c r="L41" s="33">
        <v>-4795.07</v>
      </c>
      <c r="M41" s="33">
        <v>-2680.02</v>
      </c>
      <c r="N41" s="33">
        <v>-1434.16</v>
      </c>
      <c r="O41" s="33">
        <f t="shared" si="9"/>
        <v>-49645.590000000004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51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29844.41</v>
      </c>
      <c r="C53" s="35">
        <v>8514.98</v>
      </c>
      <c r="D53" s="35">
        <v>17355.75</v>
      </c>
      <c r="E53" s="35">
        <v>1075.0900000000001</v>
      </c>
      <c r="F53" s="35">
        <v>18986.17</v>
      </c>
      <c r="G53" s="35">
        <v>35202.56</v>
      </c>
      <c r="H53" s="35">
        <v>6425.29</v>
      </c>
      <c r="I53" s="35">
        <v>20695.33</v>
      </c>
      <c r="J53" s="35">
        <v>-7816.25</v>
      </c>
      <c r="K53" s="35">
        <v>41005.93</v>
      </c>
      <c r="L53" s="35">
        <v>9898.029999999999</v>
      </c>
      <c r="M53" s="35">
        <v>8857.35</v>
      </c>
      <c r="N53" s="35">
        <v>1415.54</v>
      </c>
      <c r="O53" s="33">
        <f t="shared" si="9"/>
        <v>191460.18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52</v>
      </c>
      <c r="B55" s="36">
        <f>+B18+B29</f>
        <v>1488441.85</v>
      </c>
      <c r="C55" s="36">
        <f>+C18+C29</f>
        <v>1059233.8900000001</v>
      </c>
      <c r="D55" s="36">
        <f>+D18+D29</f>
        <v>958244.7499999999</v>
      </c>
      <c r="E55" s="36">
        <f>+E18+E29</f>
        <v>295866.45999999996</v>
      </c>
      <c r="F55" s="36">
        <f>+F18+F29</f>
        <v>1009942.6499999999</v>
      </c>
      <c r="G55" s="36">
        <f>+G18+G29</f>
        <v>1452702.9999999998</v>
      </c>
      <c r="H55" s="36">
        <f>+H18+H29</f>
        <v>258480.96000000002</v>
      </c>
      <c r="I55" s="36">
        <f>+I18+I29</f>
        <v>1079792.9099999997</v>
      </c>
      <c r="J55" s="36">
        <f>+J18+J29</f>
        <v>938081.75</v>
      </c>
      <c r="K55" s="36">
        <f>+K18+K29</f>
        <v>1306903.0099999998</v>
      </c>
      <c r="L55" s="36">
        <f>+L18+L29</f>
        <v>1171870.7999999998</v>
      </c>
      <c r="M55" s="36">
        <f>+M18+M29</f>
        <v>659208.48</v>
      </c>
      <c r="N55" s="36">
        <f>+N18+N29</f>
        <v>327713.08</v>
      </c>
      <c r="O55" s="36">
        <f>SUM(B55:N55)</f>
        <v>12006483.589999998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53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54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/>
      <c r="L60" s="49"/>
      <c r="M60" s="49"/>
      <c r="N60" s="49"/>
      <c r="O60" s="50"/>
      <c r="Q60"/>
    </row>
    <row r="61" spans="1:17" ht="18.75" customHeight="1">
      <c r="A61" s="14" t="s">
        <v>55</v>
      </c>
      <c r="B61" s="51">
        <f aca="true" t="shared" si="11" ref="B61:O61">SUM(B62:B72)</f>
        <v>1488441.83</v>
      </c>
      <c r="C61" s="51">
        <f t="shared" si="11"/>
        <v>1059233.9200000004</v>
      </c>
      <c r="D61" s="51">
        <f t="shared" si="11"/>
        <v>958244.7400000001</v>
      </c>
      <c r="E61" s="51">
        <f t="shared" si="11"/>
        <v>295866.45999999996</v>
      </c>
      <c r="F61" s="51">
        <f t="shared" si="11"/>
        <v>1009942.65</v>
      </c>
      <c r="G61" s="51">
        <f t="shared" si="11"/>
        <v>1452703</v>
      </c>
      <c r="H61" s="51">
        <f t="shared" si="11"/>
        <v>258480.97000000003</v>
      </c>
      <c r="I61" s="51">
        <f t="shared" si="11"/>
        <v>1079792.91</v>
      </c>
      <c r="J61" s="51">
        <f t="shared" si="11"/>
        <v>938081.7499999999</v>
      </c>
      <c r="K61" s="51">
        <f t="shared" si="11"/>
        <v>1306903</v>
      </c>
      <c r="L61" s="51">
        <f t="shared" si="11"/>
        <v>1171870.8</v>
      </c>
      <c r="M61" s="51">
        <f t="shared" si="11"/>
        <v>659208.48</v>
      </c>
      <c r="N61" s="51">
        <f t="shared" si="11"/>
        <v>327713.08</v>
      </c>
      <c r="O61" s="36">
        <f t="shared" si="11"/>
        <v>12006483.590000002</v>
      </c>
      <c r="Q61"/>
    </row>
    <row r="62" spans="1:18" ht="18.75" customHeight="1">
      <c r="A62" s="26" t="s">
        <v>56</v>
      </c>
      <c r="B62" s="51">
        <v>1229665.24525</v>
      </c>
      <c r="C62" s="51">
        <v>771757.7632000003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2001423.00845</v>
      </c>
      <c r="P62"/>
      <c r="Q62"/>
      <c r="R62" s="43"/>
    </row>
    <row r="63" spans="1:16" ht="18.75" customHeight="1">
      <c r="A63" s="26" t="s">
        <v>57</v>
      </c>
      <c r="B63" s="51">
        <v>258776.58475000015</v>
      </c>
      <c r="C63" s="51">
        <v>287476.1568000001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2" ref="O63:O72">SUM(B63:N63)</f>
        <v>546252.7415500003</v>
      </c>
      <c r="P63"/>
    </row>
    <row r="64" spans="1:17" ht="18.75" customHeight="1">
      <c r="A64" s="26" t="s">
        <v>58</v>
      </c>
      <c r="B64" s="52">
        <v>0</v>
      </c>
      <c r="C64" s="52">
        <v>0</v>
      </c>
      <c r="D64" s="31">
        <v>958244.7400000001</v>
      </c>
      <c r="E64" s="52">
        <v>0</v>
      </c>
      <c r="F64" s="52">
        <v>0</v>
      </c>
      <c r="G64" s="52">
        <v>0</v>
      </c>
      <c r="H64" s="51">
        <v>258480.97000000003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2"/>
        <v>1216725.7100000002</v>
      </c>
      <c r="Q64"/>
    </row>
    <row r="65" spans="1:18" ht="18.75" customHeight="1">
      <c r="A65" s="26" t="s">
        <v>59</v>
      </c>
      <c r="B65" s="52">
        <v>0</v>
      </c>
      <c r="C65" s="52">
        <v>0</v>
      </c>
      <c r="D65" s="52">
        <v>0</v>
      </c>
      <c r="E65" s="31">
        <v>295866.45999999996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2"/>
        <v>295866.45999999996</v>
      </c>
      <c r="R65"/>
    </row>
    <row r="66" spans="1:19" ht="18.75" customHeight="1">
      <c r="A66" s="26" t="s">
        <v>60</v>
      </c>
      <c r="B66" s="52">
        <v>0</v>
      </c>
      <c r="C66" s="52">
        <v>0</v>
      </c>
      <c r="D66" s="52">
        <v>0</v>
      </c>
      <c r="E66" s="52">
        <v>0</v>
      </c>
      <c r="F66" s="31">
        <v>1009942.65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2"/>
        <v>1009942.65</v>
      </c>
      <c r="S66"/>
    </row>
    <row r="67" spans="1:20" ht="18.75" customHeight="1">
      <c r="A67" s="26" t="s">
        <v>61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1452703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2"/>
        <v>1452703</v>
      </c>
      <c r="T67"/>
    </row>
    <row r="68" spans="1:21" ht="18.75" customHeight="1">
      <c r="A68" s="26" t="s">
        <v>62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1079792.91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2"/>
        <v>1079792.91</v>
      </c>
      <c r="U68"/>
    </row>
    <row r="69" spans="1:22" ht="18.75" customHeight="1">
      <c r="A69" s="26" t="s">
        <v>63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938081.7499999999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2"/>
        <v>938081.7499999999</v>
      </c>
      <c r="V69"/>
    </row>
    <row r="70" spans="1:23" ht="18.75" customHeight="1">
      <c r="A70" s="26" t="s">
        <v>64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1306903</v>
      </c>
      <c r="L70" s="52">
        <v>1171870.8</v>
      </c>
      <c r="M70" s="52">
        <v>0</v>
      </c>
      <c r="N70" s="52">
        <v>0</v>
      </c>
      <c r="O70" s="36">
        <f t="shared" si="12"/>
        <v>2478773.8</v>
      </c>
      <c r="P70"/>
      <c r="W70"/>
    </row>
    <row r="71" spans="1:25" ht="18.75" customHeight="1">
      <c r="A71" s="26" t="s">
        <v>65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659208.48</v>
      </c>
      <c r="N71" s="52">
        <v>0</v>
      </c>
      <c r="O71" s="36">
        <f t="shared" si="12"/>
        <v>659208.48</v>
      </c>
      <c r="R71"/>
      <c r="Y71"/>
    </row>
    <row r="72" spans="1:26" ht="18.75" customHeight="1">
      <c r="A72" s="38" t="s">
        <v>66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327713.08</v>
      </c>
      <c r="O72" s="55">
        <f t="shared" si="12"/>
        <v>327713.08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29844.41</v>
      </c>
      <c r="C114">
        <v>8514.98</v>
      </c>
      <c r="D114">
        <v>17355.75</v>
      </c>
      <c r="E114">
        <v>1075.09</v>
      </c>
      <c r="F114">
        <v>18986.17</v>
      </c>
      <c r="G114">
        <v>35202.56</v>
      </c>
      <c r="H114">
        <v>6425.29</v>
      </c>
      <c r="I114">
        <v>20695.33</v>
      </c>
      <c r="J114">
        <v>-7816.25</v>
      </c>
      <c r="K114">
        <v>41005.93</v>
      </c>
      <c r="L114">
        <v>9898.03</v>
      </c>
      <c r="M114">
        <v>8857.35</v>
      </c>
      <c r="N114">
        <v>1415.54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2022-10-17T11:38:27Z</dcterms:modified>
  <cp:category/>
  <cp:version/>
  <cp:contentType/>
  <cp:contentStatus/>
</cp:coreProperties>
</file>