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<sst xmlns="http://schemas.openxmlformats.org/spreadsheetml/2006/main" count="90" uniqueCount="87">
  <si>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</si>
  <si>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</si>
  <si>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</si>
  <si>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</si>
  <si>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</si>
  <si>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</si>
  <si>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</si>
  <si>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</si>
  <si>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</si>
  <si>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</si>
  <si>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</si>
  <si>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</si>
  <si>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</si>
  <si>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</si>
  <si>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</si>
  <si>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</si>
  <si>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</si>
  <si>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</si>
  <si>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</si>
  <si>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</si>
  <si>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</si>
  <si>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</si>
  <si>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</si>
  <si>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</si>
  <si>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</si>
  <si>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</si>
  <si>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</si>
  <si>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</si>
  <si>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</si>
  <si>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</si>
  <si>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</si>
  <si>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</si>
  <si>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</si>
  <si>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</si>
  <si>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</si>
  <si>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</si>
  <si>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</si>
  <si>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</si>
  <si>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</si>
  <si>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</si>
  <si>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</si>
  <si>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</si>
  <si>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</si>
  <si>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</si>
  <si>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</si>
  <si>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</si>
  <si>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</si>
  <si>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</si>
  <si>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</si>
  <si>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</si>
  <si>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</si>
  <si>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</si>
  <si>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</si>
  <si>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</si>
  <si>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</si>
  <si>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</si>
  <si>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</si>
  <si>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</si>
  <si>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</si>
  <si>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</si>
  <si>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</si>
  <si>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</si>
  <si>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</si>
  <si>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</si>
  <si>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</si>
  <si>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</si>
  <si>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</si>
  <si>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</si>
  <si>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</si>
  <si>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</si>
  <si>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13/10/22 - VENCIMENTO 20/10/22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</si>
  <si>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</si>
  <si>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</si>
  <si>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</si>
  <si>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</si>
  <si>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</si>
  <si>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</si>
  <si>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</si>
  <si>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</si>
  <si>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</si>
  <si>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5.2.12. Remuneração da Implantação de Wi-Fi</t>
  </si>
  <si>
    <t>5.2.13. Remuneração da Implantação de UCP</t>
  </si>
  <si>
    <t>5.2.14. Remuneração da Implantação de Telemetria</t>
  </si>
  <si>
    <t>5.2.15. Remuneração da Implantação Botão de Emergência</t>
  </si>
  <si>
    <t>5.2.16. Remuneração da Implantação Terminal de Dados</t>
  </si>
  <si>
    <t>5.2.17. Remuneração da Manutenção de Validadores</t>
  </si>
  <si>
    <t>5.2.18. Remuneração da Implantação de Validadores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</si>
</sst>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16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379393</v>
      </c>
      <c r="C7" s="9">
        <f t="shared" si="0"/>
        <v>269648</v>
      </c>
      <c r="D7" s="9">
        <f t="shared" si="0"/>
        <v>270995</v>
      </c>
      <c r="E7" s="9">
        <f t="shared" si="0"/>
        <v>66383</v>
      </c>
      <c r="F7" s="9">
        <f t="shared" si="0"/>
        <v>223772</v>
      </c>
      <c r="G7" s="9">
        <f t="shared" si="0"/>
        <v>365942</v>
      </c>
      <c r="H7" s="9">
        <f t="shared" si="0"/>
        <v>44156</v>
      </c>
      <c r="I7" s="9">
        <f t="shared" si="0"/>
        <v>276697</v>
      </c>
      <c r="J7" s="9">
        <f t="shared" si="0"/>
        <v>232140</v>
      </c>
      <c r="K7" s="9">
        <f t="shared" si="0"/>
        <v>355354</v>
      </c>
      <c r="L7" s="9">
        <f t="shared" si="0"/>
        <v>267374</v>
      </c>
      <c r="M7" s="9">
        <f t="shared" si="0"/>
        <v>132319</v>
      </c>
      <c r="N7" s="9">
        <f t="shared" si="0"/>
        <v>83556</v>
      </c>
      <c r="O7" s="9">
        <f t="shared" si="0"/>
        <v>2967729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12826</v>
      </c>
      <c r="C8" s="11">
        <f t="shared" si="1"/>
        <v>13542</v>
      </c>
      <c r="D8" s="11">
        <f t="shared" si="1"/>
        <v>9987</v>
      </c>
      <c r="E8" s="11">
        <f t="shared" si="1"/>
        <v>2277</v>
      </c>
      <c r="F8" s="11">
        <f t="shared" si="1"/>
        <v>7581</v>
      </c>
      <c r="G8" s="11">
        <f t="shared" si="1"/>
        <v>11525</v>
      </c>
      <c r="H8" s="11">
        <f t="shared" si="1"/>
        <v>2202</v>
      </c>
      <c r="I8" s="11">
        <f t="shared" si="1"/>
        <v>15034</v>
      </c>
      <c r="J8" s="11">
        <f t="shared" si="1"/>
        <v>10661</v>
      </c>
      <c r="K8" s="11">
        <f t="shared" si="1"/>
        <v>8418</v>
      </c>
      <c r="L8" s="11">
        <f t="shared" si="1"/>
        <v>6989</v>
      </c>
      <c r="M8" s="11">
        <f t="shared" si="1"/>
        <v>5114</v>
      </c>
      <c r="N8" s="11">
        <f t="shared" si="1"/>
        <v>4296</v>
      </c>
      <c r="O8" s="11">
        <f t="shared" si="1"/>
        <v>110452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12826</v>
      </c>
      <c r="C9" s="11">
        <v>13542</v>
      </c>
      <c r="D9" s="11">
        <v>9987</v>
      </c>
      <c r="E9" s="11">
        <v>2277</v>
      </c>
      <c r="F9" s="11">
        <v>7581</v>
      </c>
      <c r="G9" s="11">
        <v>11525</v>
      </c>
      <c r="H9" s="11">
        <v>2202</v>
      </c>
      <c r="I9" s="11">
        <v>15032</v>
      </c>
      <c r="J9" s="11">
        <v>10661</v>
      </c>
      <c r="K9" s="11">
        <v>8409</v>
      </c>
      <c r="L9" s="11">
        <v>6989</v>
      </c>
      <c r="M9" s="11">
        <v>5108</v>
      </c>
      <c r="N9" s="11">
        <v>4284</v>
      </c>
      <c r="O9" s="11">
        <f>SUM(B9:N9)</f>
        <v>110423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9</v>
      </c>
      <c r="L10" s="13">
        <v>0</v>
      </c>
      <c r="M10" s="13">
        <v>6</v>
      </c>
      <c r="N10" s="13">
        <v>12</v>
      </c>
      <c r="O10" s="11">
        <f>SUM(B10:N10)</f>
        <v>29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366567</v>
      </c>
      <c r="C11" s="13">
        <v>256106</v>
      </c>
      <c r="D11" s="13">
        <v>261008</v>
      </c>
      <c r="E11" s="13">
        <v>64106</v>
      </c>
      <c r="F11" s="13">
        <v>216191</v>
      </c>
      <c r="G11" s="13">
        <v>354417</v>
      </c>
      <c r="H11" s="13">
        <v>41954</v>
      </c>
      <c r="I11" s="13">
        <v>261663</v>
      </c>
      <c r="J11" s="13">
        <v>221479</v>
      </c>
      <c r="K11" s="13">
        <v>346936</v>
      </c>
      <c r="L11" s="13">
        <v>260385</v>
      </c>
      <c r="M11" s="13">
        <v>127205</v>
      </c>
      <c r="N11" s="13">
        <v>79260</v>
      </c>
      <c r="O11" s="11">
        <f>SUM(B11:N11)</f>
        <v>2857277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2.9364</v>
      </c>
      <c r="C13" s="17">
        <v>3.0335</v>
      </c>
      <c r="D13" s="17">
        <v>2.6604</v>
      </c>
      <c r="E13" s="17">
        <v>4.5449</v>
      </c>
      <c r="F13" s="17">
        <v>3.0836</v>
      </c>
      <c r="G13" s="17">
        <v>2.5372</v>
      </c>
      <c r="H13" s="17">
        <v>3.4065</v>
      </c>
      <c r="I13" s="17">
        <v>3.0121</v>
      </c>
      <c r="J13" s="17">
        <v>3.0296</v>
      </c>
      <c r="K13" s="17">
        <v>2.8637</v>
      </c>
      <c r="L13" s="17">
        <v>3.2607</v>
      </c>
      <c r="M13" s="17">
        <v>3.7626</v>
      </c>
      <c r="N13" s="17">
        <v>3.3987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 t="s">
        <v>71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1.218732074526488</v>
      </c>
      <c r="C16" s="19">
        <v>1.258405511684512</v>
      </c>
      <c r="D16" s="19">
        <v>1.258983730412909</v>
      </c>
      <c r="E16" s="19">
        <v>0.901926041742073</v>
      </c>
      <c r="F16" s="19">
        <v>1.364044895333989</v>
      </c>
      <c r="G16" s="19">
        <v>1.452052902627578</v>
      </c>
      <c r="H16" s="19">
        <v>1.565076068584951</v>
      </c>
      <c r="I16" s="19">
        <v>1.211717746251342</v>
      </c>
      <c r="J16" s="19">
        <v>1.301252330458919</v>
      </c>
      <c r="K16" s="19">
        <v>1.147337392753808</v>
      </c>
      <c r="L16" s="19">
        <v>1.231328922478153</v>
      </c>
      <c r="M16" s="19">
        <v>1.221216456640636</v>
      </c>
      <c r="N16" s="19">
        <v>1.099610281530977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72</v>
      </c>
      <c r="B18" s="24">
        <f aca="true" t="shared" si="2" ref="B18:N18">SUM(B19:B27)</f>
        <v>1491180.0700000003</v>
      </c>
      <c r="C18" s="24">
        <f t="shared" si="2"/>
        <v>1105116.1500000001</v>
      </c>
      <c r="D18" s="24">
        <f t="shared" si="2"/>
        <v>968051.0800000001</v>
      </c>
      <c r="E18" s="24">
        <f t="shared" si="2"/>
        <v>295445.86999999994</v>
      </c>
      <c r="F18" s="24">
        <f t="shared" si="2"/>
        <v>997483.54</v>
      </c>
      <c r="G18" s="24">
        <f t="shared" si="2"/>
        <v>1450136.94</v>
      </c>
      <c r="H18" s="24">
        <f t="shared" si="2"/>
        <v>250064.34</v>
      </c>
      <c r="I18" s="24">
        <f t="shared" si="2"/>
        <v>1098504.0499999998</v>
      </c>
      <c r="J18" s="24">
        <f t="shared" si="2"/>
        <v>979763.7</v>
      </c>
      <c r="K18" s="24">
        <f t="shared" si="2"/>
        <v>1273334.86</v>
      </c>
      <c r="L18" s="24">
        <f t="shared" si="2"/>
        <v>1175994.5099999998</v>
      </c>
      <c r="M18" s="24">
        <f t="shared" si="2"/>
        <v>667169.02</v>
      </c>
      <c r="N18" s="24">
        <f t="shared" si="2"/>
        <v>339265.6800000001</v>
      </c>
      <c r="O18" s="24">
        <f>O19+O20+O21+O22+O23+O24+O25+O27</f>
        <v>12087991.499999998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1114049.61</v>
      </c>
      <c r="C19" s="30">
        <f t="shared" si="3"/>
        <v>817977.21</v>
      </c>
      <c r="D19" s="30">
        <f t="shared" si="3"/>
        <v>720955.1</v>
      </c>
      <c r="E19" s="30">
        <f t="shared" si="3"/>
        <v>301704.1</v>
      </c>
      <c r="F19" s="30">
        <f t="shared" si="3"/>
        <v>690023.34</v>
      </c>
      <c r="G19" s="30">
        <f t="shared" si="3"/>
        <v>928468.04</v>
      </c>
      <c r="H19" s="30">
        <f t="shared" si="3"/>
        <v>150417.41</v>
      </c>
      <c r="I19" s="30">
        <f t="shared" si="3"/>
        <v>833439.03</v>
      </c>
      <c r="J19" s="30">
        <f t="shared" si="3"/>
        <v>703291.34</v>
      </c>
      <c r="K19" s="30">
        <f t="shared" si="3"/>
        <v>1017627.25</v>
      </c>
      <c r="L19" s="30">
        <f t="shared" si="3"/>
        <v>871826.4</v>
      </c>
      <c r="M19" s="30">
        <f t="shared" si="3"/>
        <v>497863.47</v>
      </c>
      <c r="N19" s="30">
        <f t="shared" si="3"/>
        <v>283981.78</v>
      </c>
      <c r="O19" s="30">
        <f>SUM(B19:N19)</f>
        <v>8931624.08</v>
      </c>
    </row>
    <row r="20" spans="1:23" ht="18.75" customHeight="1">
      <c r="A20" s="26" t="s">
        <v>35</v>
      </c>
      <c r="B20" s="30">
        <f>IF(B16&lt;&gt;0,ROUND((B16-1)*B19,2),0)</f>
        <v>243678.38</v>
      </c>
      <c r="C20" s="30">
        <f aca="true" t="shared" si="4" ref="C20:N20">IF(C16&lt;&gt;0,ROUND((C16-1)*C19,2),0)</f>
        <v>211369.82</v>
      </c>
      <c r="D20" s="30">
        <f t="shared" si="4"/>
        <v>186715.64</v>
      </c>
      <c r="E20" s="30">
        <f t="shared" si="4"/>
        <v>-29589.32</v>
      </c>
      <c r="F20" s="30">
        <f t="shared" si="4"/>
        <v>251199.47</v>
      </c>
      <c r="G20" s="30">
        <f t="shared" si="4"/>
        <v>419716.67</v>
      </c>
      <c r="H20" s="30">
        <f t="shared" si="4"/>
        <v>84997.28</v>
      </c>
      <c r="I20" s="30">
        <f t="shared" si="4"/>
        <v>176453.83</v>
      </c>
      <c r="J20" s="30">
        <f t="shared" si="4"/>
        <v>211868.16</v>
      </c>
      <c r="K20" s="30">
        <f t="shared" si="4"/>
        <v>149934.55</v>
      </c>
      <c r="L20" s="30">
        <f t="shared" si="4"/>
        <v>201678.66</v>
      </c>
      <c r="M20" s="30">
        <f t="shared" si="4"/>
        <v>110135.59</v>
      </c>
      <c r="N20" s="30">
        <f t="shared" si="4"/>
        <v>28287.51</v>
      </c>
      <c r="O20" s="30">
        <f aca="true" t="shared" si="5" ref="O19:O27">SUM(B20:N20)</f>
        <v>2246446.2399999998</v>
      </c>
      <c r="W20" s="62"/>
    </row>
    <row r="21" spans="1:15" ht="18.75" customHeight="1">
      <c r="A21" s="26" t="s">
        <v>36</v>
      </c>
      <c r="B21" s="30">
        <v>67704.4</v>
      </c>
      <c r="C21" s="30">
        <v>46431.45</v>
      </c>
      <c r="D21" s="30">
        <v>30664.4</v>
      </c>
      <c r="E21" s="30">
        <v>12201.01</v>
      </c>
      <c r="F21" s="30">
        <v>35716.69</v>
      </c>
      <c r="G21" s="30">
        <v>56119.58</v>
      </c>
      <c r="H21" s="30">
        <v>6108.25</v>
      </c>
      <c r="I21" s="30">
        <v>43364.79</v>
      </c>
      <c r="J21" s="30">
        <v>40987.94</v>
      </c>
      <c r="K21" s="30">
        <v>60979.11</v>
      </c>
      <c r="L21" s="30">
        <v>57994.4</v>
      </c>
      <c r="M21" s="30">
        <v>27447.66</v>
      </c>
      <c r="N21" s="30">
        <v>16240.09</v>
      </c>
      <c r="O21" s="30">
        <f t="shared" si="5"/>
        <v>501959.77</v>
      </c>
    </row>
    <row r="22" spans="1:15" ht="18.75" customHeight="1">
      <c r="A22" s="26" t="s">
        <v>37</v>
      </c>
      <c r="B22" s="30">
        <v>3458.86</v>
      </c>
      <c r="C22" s="30">
        <v>3458.86</v>
      </c>
      <c r="D22" s="30">
        <v>1729.43</v>
      </c>
      <c r="E22" s="30">
        <v>1729.43</v>
      </c>
      <c r="F22" s="30">
        <v>1729.43</v>
      </c>
      <c r="G22" s="30">
        <v>1729.43</v>
      </c>
      <c r="H22" s="30">
        <v>1729.43</v>
      </c>
      <c r="I22" s="30">
        <v>1729.43</v>
      </c>
      <c r="J22" s="30">
        <v>1729.43</v>
      </c>
      <c r="K22" s="30">
        <v>1729.43</v>
      </c>
      <c r="L22" s="30">
        <v>1729.43</v>
      </c>
      <c r="M22" s="30">
        <v>1729.43</v>
      </c>
      <c r="N22" s="30">
        <v>1729.43</v>
      </c>
      <c r="O22" s="30">
        <f t="shared" si="5"/>
        <v>25941.45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-4733.67</v>
      </c>
      <c r="E23" s="30">
        <v>0</v>
      </c>
      <c r="F23" s="30">
        <v>-10250</v>
      </c>
      <c r="G23" s="30">
        <v>0</v>
      </c>
      <c r="H23" s="30">
        <v>-2104.18</v>
      </c>
      <c r="I23" s="30">
        <v>0</v>
      </c>
      <c r="J23" s="30">
        <v>-6201.21</v>
      </c>
      <c r="K23" s="30">
        <v>0</v>
      </c>
      <c r="L23" s="30">
        <v>0</v>
      </c>
      <c r="M23" s="30">
        <v>0</v>
      </c>
      <c r="N23" s="30">
        <v>0</v>
      </c>
      <c r="O23" s="30">
        <f t="shared" si="5"/>
        <v>-23289.059999999998</v>
      </c>
    </row>
    <row r="24" spans="1:26" ht="18.75" customHeight="1">
      <c r="A24" s="26" t="s">
        <v>73</v>
      </c>
      <c r="B24" s="30">
        <v>1083.77</v>
      </c>
      <c r="C24" s="30">
        <v>818.04</v>
      </c>
      <c r="D24" s="30">
        <v>708.62</v>
      </c>
      <c r="E24" s="30">
        <v>216.23</v>
      </c>
      <c r="F24" s="30">
        <v>734.67</v>
      </c>
      <c r="G24" s="30">
        <v>1065.53</v>
      </c>
      <c r="H24" s="30">
        <v>182.36</v>
      </c>
      <c r="I24" s="30">
        <v>799.8</v>
      </c>
      <c r="J24" s="30">
        <v>721.64</v>
      </c>
      <c r="K24" s="30">
        <v>932.67</v>
      </c>
      <c r="L24" s="30">
        <v>859.72</v>
      </c>
      <c r="M24" s="30">
        <v>481.96</v>
      </c>
      <c r="N24" s="30">
        <v>244.9</v>
      </c>
      <c r="O24" s="30">
        <f t="shared" si="5"/>
        <v>8849.91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954.64</v>
      </c>
      <c r="C25" s="30">
        <v>710.82</v>
      </c>
      <c r="D25" s="30">
        <v>623.4</v>
      </c>
      <c r="E25" s="30">
        <v>190.42</v>
      </c>
      <c r="F25" s="30">
        <v>627.33</v>
      </c>
      <c r="G25" s="30">
        <v>845.13</v>
      </c>
      <c r="H25" s="30">
        <v>156.5</v>
      </c>
      <c r="I25" s="30">
        <v>661.21</v>
      </c>
      <c r="J25" s="30">
        <v>631.23</v>
      </c>
      <c r="K25" s="30">
        <v>812.48</v>
      </c>
      <c r="L25" s="30">
        <v>721.18</v>
      </c>
      <c r="M25" s="30">
        <v>408.2</v>
      </c>
      <c r="N25" s="30">
        <v>213.89</v>
      </c>
      <c r="O25" s="30">
        <f t="shared" si="5"/>
        <v>7556.43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75</v>
      </c>
      <c r="B26" s="30">
        <v>445.34</v>
      </c>
      <c r="C26" s="30">
        <v>331.57</v>
      </c>
      <c r="D26" s="30">
        <v>290.81</v>
      </c>
      <c r="E26" s="30">
        <v>88.82</v>
      </c>
      <c r="F26" s="30">
        <v>292.63</v>
      </c>
      <c r="G26" s="30">
        <v>394.23</v>
      </c>
      <c r="H26" s="30">
        <v>73.01</v>
      </c>
      <c r="I26" s="30">
        <v>306.63</v>
      </c>
      <c r="J26" s="30">
        <v>295.07</v>
      </c>
      <c r="K26" s="30">
        <v>373.55</v>
      </c>
      <c r="L26" s="30">
        <v>336.44</v>
      </c>
      <c r="M26" s="30">
        <v>190.43</v>
      </c>
      <c r="N26" s="30">
        <v>99.78</v>
      </c>
      <c r="O26" s="30">
        <f t="shared" si="5"/>
        <v>3518.3100000000004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76</v>
      </c>
      <c r="B27" s="30">
        <v>59805.07</v>
      </c>
      <c r="C27" s="30">
        <v>24018.38</v>
      </c>
      <c r="D27" s="30">
        <v>31097.35</v>
      </c>
      <c r="E27" s="30">
        <v>8905.18</v>
      </c>
      <c r="F27" s="30">
        <v>27409.98</v>
      </c>
      <c r="G27" s="30">
        <v>41798.33</v>
      </c>
      <c r="H27" s="30">
        <v>8504.28</v>
      </c>
      <c r="I27" s="30">
        <v>41749.33</v>
      </c>
      <c r="J27" s="30">
        <v>26440.1</v>
      </c>
      <c r="K27" s="30">
        <v>40945.82</v>
      </c>
      <c r="L27" s="30">
        <v>40848.28</v>
      </c>
      <c r="M27" s="30">
        <v>28912.28</v>
      </c>
      <c r="N27" s="30">
        <v>8468.3</v>
      </c>
      <c r="O27" s="30">
        <f t="shared" si="5"/>
        <v>388902.68</v>
      </c>
      <c r="P27"/>
      <c r="Q27"/>
      <c r="R27"/>
      <c r="S27"/>
      <c r="T27"/>
      <c r="U27"/>
      <c r="V27"/>
      <c r="W27"/>
      <c r="X27"/>
      <c r="Y27"/>
      <c r="Z27"/>
    </row>
    <row r="28" spans="1:15" ht="15" customHeight="1">
      <c r="A28" s="27"/>
      <c r="B28" s="16">
        <v>0</v>
      </c>
      <c r="C28" s="16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>+B30+B32+B52+B53+B56-B57</f>
        <v>-63450.83</v>
      </c>
      <c r="C29" s="30">
        <f>+C30+C32+C52+C53+C56-C57</f>
        <v>-64410.8</v>
      </c>
      <c r="D29" s="30">
        <f>+D30+D32+D52+D53+D56-D57</f>
        <v>-47883.16</v>
      </c>
      <c r="E29" s="30">
        <f>+E30+E32+E52+E53+E56-E57</f>
        <v>-11221.189999999999</v>
      </c>
      <c r="F29" s="30">
        <f>+F30+F32+F52+F53+F56-F57</f>
        <v>-37441.62</v>
      </c>
      <c r="G29" s="30">
        <f>+G30+G32+G52+G53+G56-G57</f>
        <v>-56635.020000000004</v>
      </c>
      <c r="H29" s="30">
        <f>+H30+H32+H52+H53+H56-H57</f>
        <v>-10702.859999999999</v>
      </c>
      <c r="I29" s="30">
        <f>+I30+I32+I52+I53+I56-I57</f>
        <v>-71182.19</v>
      </c>
      <c r="J29" s="30">
        <f>+J30+J32+J52+J53+J56-J57</f>
        <v>-50921.19</v>
      </c>
      <c r="K29" s="30">
        <f>+K30+K32+K52+K53+K56-K57</f>
        <v>-42185.81</v>
      </c>
      <c r="L29" s="30">
        <f>+L30+L32+L52+L53+L56-L57</f>
        <v>-35532.18</v>
      </c>
      <c r="M29" s="30">
        <f>+M30+M32+M52+M53+M56-M57</f>
        <v>-25155.22</v>
      </c>
      <c r="N29" s="30">
        <f>+N30+N32+N52+N53+N56-N57</f>
        <v>-20211.35</v>
      </c>
      <c r="O29" s="30">
        <f>+O30+O32+O52+O53+O56-O57</f>
        <v>-536933.4199999999</v>
      </c>
    </row>
    <row r="30" spans="1:15" ht="18.75" customHeight="1">
      <c r="A30" s="26" t="s">
        <v>40</v>
      </c>
      <c r="B30" s="31">
        <f>+B31</f>
        <v>-56434.4</v>
      </c>
      <c r="C30" s="31">
        <f>+C31</f>
        <v>-59584.8</v>
      </c>
      <c r="D30" s="31">
        <f aca="true" t="shared" si="6" ref="D30:O30">+D31</f>
        <v>-43942.8</v>
      </c>
      <c r="E30" s="31">
        <f t="shared" si="6"/>
        <v>-10018.8</v>
      </c>
      <c r="F30" s="31">
        <f t="shared" si="6"/>
        <v>-33356.4</v>
      </c>
      <c r="G30" s="31">
        <f t="shared" si="6"/>
        <v>-50710</v>
      </c>
      <c r="H30" s="31">
        <f t="shared" si="6"/>
        <v>-9688.8</v>
      </c>
      <c r="I30" s="31">
        <f t="shared" si="6"/>
        <v>-66140.8</v>
      </c>
      <c r="J30" s="31">
        <f t="shared" si="6"/>
        <v>-46908.4</v>
      </c>
      <c r="K30" s="31">
        <f t="shared" si="6"/>
        <v>-36999.6</v>
      </c>
      <c r="L30" s="31">
        <f t="shared" si="6"/>
        <v>-30751.6</v>
      </c>
      <c r="M30" s="31">
        <f t="shared" si="6"/>
        <v>-22475.2</v>
      </c>
      <c r="N30" s="31">
        <f t="shared" si="6"/>
        <v>-18849.6</v>
      </c>
      <c r="O30" s="31">
        <f t="shared" si="6"/>
        <v>-485861.19999999995</v>
      </c>
    </row>
    <row r="31" spans="1:26" ht="18.75" customHeight="1">
      <c r="A31" s="27" t="s">
        <v>41</v>
      </c>
      <c r="B31" s="16">
        <f>ROUND((-B9)*$G$3,2)</f>
        <v>-56434.4</v>
      </c>
      <c r="C31" s="16">
        <f aca="true" t="shared" si="7" ref="C31:N31">ROUND((-C9)*$G$3,2)</f>
        <v>-59584.8</v>
      </c>
      <c r="D31" s="16">
        <f t="shared" si="7"/>
        <v>-43942.8</v>
      </c>
      <c r="E31" s="16">
        <f t="shared" si="7"/>
        <v>-10018.8</v>
      </c>
      <c r="F31" s="16">
        <f t="shared" si="7"/>
        <v>-33356.4</v>
      </c>
      <c r="G31" s="16">
        <f t="shared" si="7"/>
        <v>-50710</v>
      </c>
      <c r="H31" s="16">
        <f t="shared" si="7"/>
        <v>-9688.8</v>
      </c>
      <c r="I31" s="16">
        <f t="shared" si="7"/>
        <v>-66140.8</v>
      </c>
      <c r="J31" s="16">
        <f t="shared" si="7"/>
        <v>-46908.4</v>
      </c>
      <c r="K31" s="16">
        <f t="shared" si="7"/>
        <v>-36999.6</v>
      </c>
      <c r="L31" s="16">
        <f t="shared" si="7"/>
        <v>-30751.6</v>
      </c>
      <c r="M31" s="16">
        <f t="shared" si="7"/>
        <v>-22475.2</v>
      </c>
      <c r="N31" s="16">
        <f t="shared" si="7"/>
        <v>-18849.6</v>
      </c>
      <c r="O31" s="32">
        <f aca="true" t="shared" si="8" ref="O31:O57">SUM(B31:N31)</f>
        <v>-485861.19999999995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SUM(B33:B41)</f>
        <v>-7016.43</v>
      </c>
      <c r="C32" s="31">
        <f aca="true" t="shared" si="9" ref="C32:O32">SUM(C33:C41)</f>
        <v>-4826</v>
      </c>
      <c r="D32" s="31">
        <f t="shared" si="9"/>
        <v>-3940.36</v>
      </c>
      <c r="E32" s="31">
        <f t="shared" si="9"/>
        <v>-1202.39</v>
      </c>
      <c r="F32" s="31">
        <f t="shared" si="9"/>
        <v>-4085.22</v>
      </c>
      <c r="G32" s="31">
        <f t="shared" si="9"/>
        <v>-5925.02</v>
      </c>
      <c r="H32" s="31">
        <f t="shared" si="9"/>
        <v>-1014.06</v>
      </c>
      <c r="I32" s="31">
        <f t="shared" si="9"/>
        <v>-5041.39</v>
      </c>
      <c r="J32" s="31">
        <f t="shared" si="9"/>
        <v>-4012.79</v>
      </c>
      <c r="K32" s="31">
        <f t="shared" si="9"/>
        <v>-5186.21</v>
      </c>
      <c r="L32" s="31">
        <f t="shared" si="9"/>
        <v>-4780.58</v>
      </c>
      <c r="M32" s="31">
        <f t="shared" si="9"/>
        <v>-2680.02</v>
      </c>
      <c r="N32" s="31">
        <f t="shared" si="9"/>
        <v>-1361.75</v>
      </c>
      <c r="O32" s="31">
        <f t="shared" si="9"/>
        <v>-51072.219999999994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8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-990</v>
      </c>
      <c r="C34" s="33">
        <v>-277.2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-594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8"/>
        <v>-1861.2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8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8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8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8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8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8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77</v>
      </c>
      <c r="B41" s="33">
        <v>-6026.43</v>
      </c>
      <c r="C41" s="33">
        <v>-4548.8</v>
      </c>
      <c r="D41" s="33">
        <v>-3940.36</v>
      </c>
      <c r="E41" s="33">
        <v>-1202.39</v>
      </c>
      <c r="F41" s="33">
        <v>-4085.22</v>
      </c>
      <c r="G41" s="33">
        <v>-5925.02</v>
      </c>
      <c r="H41" s="33">
        <v>-1014.06</v>
      </c>
      <c r="I41" s="33">
        <v>-4447.39</v>
      </c>
      <c r="J41" s="33">
        <v>-4012.79</v>
      </c>
      <c r="K41" s="33">
        <v>-5186.21</v>
      </c>
      <c r="L41" s="33">
        <v>-4780.58</v>
      </c>
      <c r="M41" s="33">
        <v>-2680.02</v>
      </c>
      <c r="N41" s="33">
        <v>-1361.75</v>
      </c>
      <c r="O41" s="33">
        <f t="shared" si="8"/>
        <v>-49211.02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78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79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 t="s">
        <v>80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2" t="s">
        <v>81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12" t="s">
        <v>82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12" t="s">
        <v>83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2" t="s">
        <v>84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2" t="s">
        <v>85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2" t="s">
        <v>86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2"/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/>
      <c r="L51" s="33"/>
      <c r="M51" s="33"/>
      <c r="N51" s="33"/>
      <c r="O51" s="33"/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26" t="s">
        <v>51</v>
      </c>
      <c r="B52" s="35">
        <v>0</v>
      </c>
      <c r="C52" s="35">
        <v>0</v>
      </c>
      <c r="D52" s="35">
        <v>0</v>
      </c>
      <c r="E52" s="35">
        <v>0</v>
      </c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3">
        <f t="shared" si="8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26" t="s">
        <v>52</v>
      </c>
      <c r="B53" s="35">
        <v>0</v>
      </c>
      <c r="C53" s="35">
        <v>0</v>
      </c>
      <c r="D53" s="35">
        <v>0</v>
      </c>
      <c r="E53" s="35">
        <v>0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0</v>
      </c>
      <c r="O53" s="33">
        <f t="shared" si="8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26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>
        <v>0</v>
      </c>
      <c r="K54" s="35"/>
      <c r="L54" s="35"/>
      <c r="M54" s="35"/>
      <c r="N54" s="35"/>
      <c r="O54" s="33"/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4" t="s">
        <v>53</v>
      </c>
      <c r="B55" s="36">
        <f>+B18+B29</f>
        <v>1427729.2400000002</v>
      </c>
      <c r="C55" s="36">
        <f>+C18+C29</f>
        <v>1040705.3500000001</v>
      </c>
      <c r="D55" s="36">
        <f>+D18+D29</f>
        <v>920167.92</v>
      </c>
      <c r="E55" s="36">
        <f>+E18+E29</f>
        <v>284224.67999999993</v>
      </c>
      <c r="F55" s="36">
        <f>+F18+F29</f>
        <v>960041.92</v>
      </c>
      <c r="G55" s="36">
        <f>+G18+G29</f>
        <v>1393501.92</v>
      </c>
      <c r="H55" s="36">
        <f>+H18+H29</f>
        <v>239361.48</v>
      </c>
      <c r="I55" s="36">
        <f>+I18+I29</f>
        <v>1027321.8599999999</v>
      </c>
      <c r="J55" s="36">
        <f>+J18+J29</f>
        <v>928842.51</v>
      </c>
      <c r="K55" s="36">
        <f>+K18+K29</f>
        <v>1231149.05</v>
      </c>
      <c r="L55" s="36">
        <f>+L18+L29</f>
        <v>1140462.3299999998</v>
      </c>
      <c r="M55" s="36">
        <f>+M18+M29</f>
        <v>642013.8</v>
      </c>
      <c r="N55" s="36">
        <f>+N18+N29</f>
        <v>319054.33000000013</v>
      </c>
      <c r="O55" s="36">
        <f>SUM(B55:N55)</f>
        <v>11554576.390000002</v>
      </c>
      <c r="P55"/>
      <c r="Q55"/>
      <c r="R55"/>
      <c r="S55"/>
      <c r="T55"/>
      <c r="U55"/>
      <c r="V55"/>
      <c r="W55"/>
      <c r="X55"/>
      <c r="Y55"/>
      <c r="Z55"/>
    </row>
    <row r="56" spans="1:19" ht="18.75" customHeight="1">
      <c r="A56" s="37" t="s">
        <v>54</v>
      </c>
      <c r="B56" s="33">
        <v>0</v>
      </c>
      <c r="C56" s="33">
        <v>0</v>
      </c>
      <c r="D56" s="33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16">
        <f t="shared" si="8"/>
        <v>0</v>
      </c>
      <c r="P56"/>
      <c r="Q56"/>
      <c r="R56"/>
      <c r="S56"/>
    </row>
    <row r="57" spans="1:19" ht="18.75" customHeight="1">
      <c r="A57" s="37" t="s">
        <v>55</v>
      </c>
      <c r="B57" s="33">
        <v>0</v>
      </c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16">
        <f t="shared" si="8"/>
        <v>0</v>
      </c>
      <c r="P57"/>
      <c r="Q57"/>
      <c r="R57"/>
      <c r="S57"/>
    </row>
    <row r="58" spans="1:19" ht="15.75">
      <c r="A58" s="38"/>
      <c r="B58" s="39"/>
      <c r="C58" s="39"/>
      <c r="D58" s="40"/>
      <c r="E58" s="40"/>
      <c r="F58" s="40"/>
      <c r="G58" s="40"/>
      <c r="H58" s="40"/>
      <c r="I58" s="39"/>
      <c r="J58" s="40"/>
      <c r="K58" s="40"/>
      <c r="L58" s="40"/>
      <c r="M58" s="40"/>
      <c r="N58" s="40"/>
      <c r="O58" s="41"/>
      <c r="P58" s="42"/>
      <c r="Q58"/>
      <c r="R58" s="43"/>
      <c r="S58"/>
    </row>
    <row r="59" spans="1:19" ht="12.75" customHeight="1">
      <c r="A59" s="44"/>
      <c r="B59" s="45"/>
      <c r="C59" s="45"/>
      <c r="D59" s="46"/>
      <c r="E59" s="46"/>
      <c r="F59" s="46"/>
      <c r="G59" s="46"/>
      <c r="H59" s="46"/>
      <c r="I59" s="45"/>
      <c r="J59" s="46"/>
      <c r="K59" s="46"/>
      <c r="L59" s="46"/>
      <c r="M59" s="46"/>
      <c r="N59" s="46"/>
      <c r="O59" s="47"/>
      <c r="P59" s="42"/>
      <c r="Q59"/>
      <c r="R59" s="43"/>
      <c r="S59"/>
    </row>
    <row r="60" spans="1:17" ht="15" customHeight="1">
      <c r="A60" s="48"/>
      <c r="B60" s="49">
        <v>0</v>
      </c>
      <c r="C60" s="49">
        <v>0</v>
      </c>
      <c r="D60" s="49">
        <v>0</v>
      </c>
      <c r="E60" s="49">
        <v>0</v>
      </c>
      <c r="F60" s="49">
        <v>0</v>
      </c>
      <c r="G60" s="49">
        <v>0</v>
      </c>
      <c r="H60" s="49">
        <v>0</v>
      </c>
      <c r="I60" s="49">
        <v>0</v>
      </c>
      <c r="J60" s="49">
        <v>0</v>
      </c>
      <c r="K60" s="49"/>
      <c r="L60" s="49"/>
      <c r="M60" s="49"/>
      <c r="N60" s="49"/>
      <c r="O60" s="50"/>
      <c r="Q60"/>
    </row>
    <row r="61" spans="1:17" ht="18.75" customHeight="1">
      <c r="A61" s="14" t="s">
        <v>57</v>
      </c>
      <c r="B61" s="51">
        <f aca="true" t="shared" si="10" ref="B61:O61">SUM(B62:B72)</f>
        <v>1427729.24</v>
      </c>
      <c r="C61" s="51">
        <f t="shared" si="10"/>
        <v>1040705.34</v>
      </c>
      <c r="D61" s="51">
        <f t="shared" si="10"/>
        <v>920167.92</v>
      </c>
      <c r="E61" s="51">
        <f t="shared" si="10"/>
        <v>284224.68</v>
      </c>
      <c r="F61" s="51">
        <f t="shared" si="10"/>
        <v>960041.92</v>
      </c>
      <c r="G61" s="51">
        <f t="shared" si="10"/>
        <v>1393501.93</v>
      </c>
      <c r="H61" s="51">
        <f t="shared" si="10"/>
        <v>239361.48</v>
      </c>
      <c r="I61" s="51">
        <f t="shared" si="10"/>
        <v>1027321.87</v>
      </c>
      <c r="J61" s="51">
        <f t="shared" si="10"/>
        <v>928842.51</v>
      </c>
      <c r="K61" s="51">
        <f t="shared" si="10"/>
        <v>1231149.05</v>
      </c>
      <c r="L61" s="51">
        <f t="shared" si="10"/>
        <v>1140462.33</v>
      </c>
      <c r="M61" s="51">
        <f t="shared" si="10"/>
        <v>642013.8</v>
      </c>
      <c r="N61" s="51">
        <f t="shared" si="10"/>
        <v>319054.32</v>
      </c>
      <c r="O61" s="36">
        <f t="shared" si="10"/>
        <v>11554576.39</v>
      </c>
      <c r="Q61"/>
    </row>
    <row r="62" spans="1:18" ht="18.75" customHeight="1">
      <c r="A62" s="26" t="s">
        <v>58</v>
      </c>
      <c r="B62" s="51">
        <v>1174663.27</v>
      </c>
      <c r="C62" s="51">
        <v>756032.99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36">
        <f>SUM(B62:N62)</f>
        <v>1930696.26</v>
      </c>
      <c r="P62"/>
      <c r="Q62"/>
      <c r="R62" s="43"/>
    </row>
    <row r="63" spans="1:16" ht="18.75" customHeight="1">
      <c r="A63" s="26" t="s">
        <v>59</v>
      </c>
      <c r="B63" s="51">
        <v>253065.97</v>
      </c>
      <c r="C63" s="52">
        <v>284672.35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36">
        <f aca="true" t="shared" si="11" ref="O63:O72">SUM(B63:N63)</f>
        <v>537738.32</v>
      </c>
      <c r="P63"/>
    </row>
    <row r="64" spans="1:17" ht="18.75" customHeight="1">
      <c r="A64" s="26" t="s">
        <v>60</v>
      </c>
      <c r="B64" s="52">
        <v>0</v>
      </c>
      <c r="C64" s="52">
        <v>0</v>
      </c>
      <c r="D64" s="52">
        <v>920167.92</v>
      </c>
      <c r="E64" s="52">
        <v>0</v>
      </c>
      <c r="F64" s="52">
        <v>0</v>
      </c>
      <c r="G64" s="52">
        <v>0</v>
      </c>
      <c r="H64" s="52">
        <v>239361.48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31">
        <f t="shared" si="11"/>
        <v>1159529.4000000001</v>
      </c>
      <c r="Q64"/>
    </row>
    <row r="65" spans="1:18" ht="18.75" customHeight="1">
      <c r="A65" s="26" t="s">
        <v>61</v>
      </c>
      <c r="B65" s="52">
        <v>0</v>
      </c>
      <c r="C65" s="52">
        <v>0</v>
      </c>
      <c r="D65" s="52">
        <v>0</v>
      </c>
      <c r="E65" s="52">
        <v>284224.68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36">
        <f t="shared" si="11"/>
        <v>284224.68</v>
      </c>
      <c r="R65"/>
    </row>
    <row r="66" spans="1:19" ht="18.75" customHeight="1">
      <c r="A66" s="26" t="s">
        <v>62</v>
      </c>
      <c r="B66" s="52">
        <v>0</v>
      </c>
      <c r="C66" s="52">
        <v>0</v>
      </c>
      <c r="D66" s="52">
        <v>0</v>
      </c>
      <c r="E66" s="52">
        <v>0</v>
      </c>
      <c r="F66" s="52">
        <v>960041.92</v>
      </c>
      <c r="G66" s="52">
        <v>0</v>
      </c>
      <c r="H66" s="52">
        <v>0</v>
      </c>
      <c r="I66" s="52">
        <v>0</v>
      </c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31">
        <f t="shared" si="11"/>
        <v>960041.92</v>
      </c>
      <c r="S66"/>
    </row>
    <row r="67" spans="1:20" ht="18.75" customHeight="1">
      <c r="A67" s="26" t="s">
        <v>63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1393501.93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36">
        <f t="shared" si="11"/>
        <v>1393501.93</v>
      </c>
      <c r="T67"/>
    </row>
    <row r="68" spans="1:21" ht="18.75" customHeight="1">
      <c r="A68" s="26" t="s">
        <v>64</v>
      </c>
      <c r="B68" s="52">
        <v>0</v>
      </c>
      <c r="C68" s="52">
        <v>0</v>
      </c>
      <c r="D68" s="52">
        <v>0</v>
      </c>
      <c r="E68" s="52">
        <v>0</v>
      </c>
      <c r="F68" s="52">
        <v>0</v>
      </c>
      <c r="G68" s="52">
        <v>0</v>
      </c>
      <c r="H68" s="52">
        <v>0</v>
      </c>
      <c r="I68" s="52">
        <v>1027321.87</v>
      </c>
      <c r="J68" s="52">
        <v>0</v>
      </c>
      <c r="K68" s="52">
        <v>0</v>
      </c>
      <c r="L68" s="52">
        <v>0</v>
      </c>
      <c r="M68" s="52">
        <v>0</v>
      </c>
      <c r="N68" s="52">
        <v>0</v>
      </c>
      <c r="O68" s="36">
        <f t="shared" si="11"/>
        <v>1027321.87</v>
      </c>
      <c r="U68"/>
    </row>
    <row r="69" spans="1:22" ht="18.75" customHeight="1">
      <c r="A69" s="26" t="s">
        <v>65</v>
      </c>
      <c r="B69" s="52">
        <v>0</v>
      </c>
      <c r="C69" s="52">
        <v>0</v>
      </c>
      <c r="D69" s="52">
        <v>0</v>
      </c>
      <c r="E69" s="52">
        <v>0</v>
      </c>
      <c r="F69" s="52">
        <v>0</v>
      </c>
      <c r="G69" s="52">
        <v>0</v>
      </c>
      <c r="H69" s="52">
        <v>0</v>
      </c>
      <c r="I69" s="52">
        <v>0</v>
      </c>
      <c r="J69" s="52">
        <v>928842.51</v>
      </c>
      <c r="K69" s="52">
        <v>0</v>
      </c>
      <c r="L69" s="52">
        <v>0</v>
      </c>
      <c r="M69" s="52">
        <v>0</v>
      </c>
      <c r="N69" s="52">
        <v>0</v>
      </c>
      <c r="O69" s="36">
        <f t="shared" si="11"/>
        <v>928842.51</v>
      </c>
      <c r="V69"/>
    </row>
    <row r="70" spans="1:23" ht="18.75" customHeight="1">
      <c r="A70" s="26" t="s">
        <v>66</v>
      </c>
      <c r="B70" s="52">
        <v>0</v>
      </c>
      <c r="C70" s="52">
        <v>0</v>
      </c>
      <c r="D70" s="52">
        <v>0</v>
      </c>
      <c r="E70" s="52">
        <v>0</v>
      </c>
      <c r="F70" s="52">
        <v>0</v>
      </c>
      <c r="G70" s="52">
        <v>0</v>
      </c>
      <c r="H70" s="52">
        <v>0</v>
      </c>
      <c r="I70" s="52">
        <v>0</v>
      </c>
      <c r="J70" s="52">
        <v>0</v>
      </c>
      <c r="K70" s="52">
        <v>1231149.05</v>
      </c>
      <c r="L70" s="52">
        <v>1140462.33</v>
      </c>
      <c r="M70" s="52">
        <v>0</v>
      </c>
      <c r="N70" s="52">
        <v>0</v>
      </c>
      <c r="O70" s="36">
        <f t="shared" si="11"/>
        <v>2371611.38</v>
      </c>
      <c r="P70"/>
      <c r="W70"/>
    </row>
    <row r="71" spans="1:25" ht="18.75" customHeight="1">
      <c r="A71" s="26" t="s">
        <v>67</v>
      </c>
      <c r="B71" s="52">
        <v>0</v>
      </c>
      <c r="C71" s="52">
        <v>0</v>
      </c>
      <c r="D71" s="52">
        <v>0</v>
      </c>
      <c r="E71" s="52">
        <v>0</v>
      </c>
      <c r="F71" s="52">
        <v>0</v>
      </c>
      <c r="G71" s="52">
        <v>0</v>
      </c>
      <c r="H71" s="52">
        <v>0</v>
      </c>
      <c r="I71" s="52">
        <v>0</v>
      </c>
      <c r="J71" s="52">
        <v>0</v>
      </c>
      <c r="K71" s="52">
        <v>0</v>
      </c>
      <c r="L71" s="52">
        <v>0</v>
      </c>
      <c r="M71" s="52">
        <v>642013.8</v>
      </c>
      <c r="N71" s="52">
        <v>0</v>
      </c>
      <c r="O71" s="36">
        <f t="shared" si="11"/>
        <v>642013.8</v>
      </c>
      <c r="R71"/>
      <c r="Y71"/>
    </row>
    <row r="72" spans="1:26" ht="18.75" customHeight="1">
      <c r="A72" s="38" t="s">
        <v>68</v>
      </c>
      <c r="B72" s="53">
        <v>0</v>
      </c>
      <c r="C72" s="53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4">
        <v>319054.32</v>
      </c>
      <c r="O72" s="55">
        <f t="shared" si="11"/>
        <v>319054.32</v>
      </c>
      <c r="P72"/>
      <c r="S72"/>
      <c r="Z72"/>
    </row>
    <row r="73" spans="1:12" ht="21" customHeight="1">
      <c r="A73" s="56" t="s">
        <v>56</v>
      </c>
      <c r="B73" s="57"/>
      <c r="C73" s="57"/>
      <c r="D73"/>
      <c r="E73"/>
      <c r="F73"/>
      <c r="G73"/>
      <c r="H73" s="58"/>
      <c r="I73" s="58"/>
      <c r="J73"/>
      <c r="K73"/>
      <c r="L73"/>
    </row>
    <row r="74" spans="1:14" ht="15.7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</row>
    <row r="75" spans="2:12" ht="13.5">
      <c r="B75" s="57"/>
      <c r="C75" s="57"/>
      <c r="D75"/>
      <c r="E75"/>
      <c r="F75"/>
      <c r="G75"/>
      <c r="H75" s="58"/>
      <c r="I75" s="58"/>
      <c r="J75"/>
      <c r="K75"/>
      <c r="L75"/>
    </row>
    <row r="76" spans="2:12" ht="13.5">
      <c r="B76" s="57"/>
      <c r="C76" s="57"/>
      <c r="D76"/>
      <c r="E76"/>
      <c r="F76"/>
      <c r="G76"/>
      <c r="H76"/>
      <c r="I76"/>
      <c r="J76"/>
      <c r="K76"/>
      <c r="L76"/>
    </row>
    <row r="77" spans="2:12" ht="13.5">
      <c r="B77"/>
      <c r="C77"/>
      <c r="D77"/>
      <c r="E77"/>
      <c r="F77"/>
      <c r="G77"/>
      <c r="H77" s="59"/>
      <c r="I77" s="59"/>
      <c r="J77" s="60"/>
      <c r="K77" s="60"/>
      <c r="L77" s="60"/>
    </row>
    <row r="78" spans="2:12" ht="13.5">
      <c r="B78"/>
      <c r="C78"/>
      <c r="D78"/>
      <c r="E78"/>
      <c r="F78"/>
      <c r="G78"/>
      <c r="H78"/>
      <c r="I78"/>
      <c r="J78"/>
      <c r="K78"/>
      <c r="L78"/>
    </row>
    <row r="79" spans="2:12" ht="13.5">
      <c r="B79"/>
      <c r="C79"/>
      <c r="D79"/>
      <c r="E79"/>
      <c r="F79"/>
      <c r="G79"/>
      <c r="H79"/>
      <c r="I79"/>
      <c r="J79"/>
      <c r="K79"/>
      <c r="L79"/>
    </row>
    <row r="80" spans="2:12" ht="13.5">
      <c r="B80"/>
      <c r="C80"/>
      <c r="D80"/>
      <c r="E80"/>
      <c r="F80"/>
      <c r="G80"/>
      <c r="H80"/>
      <c r="I80"/>
      <c r="J80"/>
      <c r="K80"/>
      <c r="L80"/>
    </row>
    <row r="81" spans="2:12" ht="13.5">
      <c r="B81"/>
      <c r="C81"/>
      <c r="D81"/>
      <c r="E81"/>
      <c r="F81"/>
      <c r="G81"/>
      <c r="H81"/>
      <c r="I81"/>
      <c r="J81"/>
      <c r="K81"/>
      <c r="L81"/>
    </row>
    <row r="82" spans="2:12" ht="13.5">
      <c r="B82"/>
      <c r="C82"/>
      <c r="D82"/>
      <c r="E82"/>
      <c r="F82"/>
      <c r="G82"/>
      <c r="H82"/>
      <c r="I82"/>
      <c r="J82"/>
      <c r="K82"/>
      <c r="L82"/>
    </row>
    <row r="83" spans="2:12" ht="13.5">
      <c r="B83"/>
      <c r="C83"/>
      <c r="D83"/>
      <c r="E83"/>
      <c r="F83"/>
      <c r="G83"/>
      <c r="H83"/>
      <c r="I83"/>
      <c r="J83"/>
      <c r="K83"/>
      <c r="L83"/>
    </row>
    <row r="84" ht="13.5">
      <c r="K84"/>
    </row>
    <row r="85" ht="13.5">
      <c r="L85"/>
    </row>
    <row r="86" ht="13.5">
      <c r="M86"/>
    </row>
    <row r="87" ht="13.5">
      <c r="N87"/>
    </row>
    <row r="114" spans="2:14" ht="13.5"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</row>
    <row r="116" spans="2:14" ht="13.5"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</row>
  </sheetData>
  <sheetProtection/>
  <mergeCells count="6">
    <mergeCell ref="A1:O1"/>
    <mergeCell ref="A2:O2"/>
    <mergeCell ref="A4:A6"/>
    <mergeCell ref="B4:N4"/>
    <mergeCell ref="O4:O6"/>
    <mergeCell ref="A74:N74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2022-10-20T19:18:51Z</dcterms:modified>
  <cp:category/>
  <cp:version/>
  <cp:contentType/>
  <cp:contentStatus/>
</cp:coreProperties>
</file>