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<sst xmlns="http://schemas.openxmlformats.org/spreadsheetml/2006/main" count="90" uniqueCount="87">
  <si>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</si>
  <si>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</si>
  <si>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</si>
  <si>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</si>
  <si>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</si>
  <si>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</si>
  <si>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</si>
  <si>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</si>
  <si>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</si>
  <si>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</si>
  <si>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</si>
  <si>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</si>
  <si>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</si>
  <si>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</si>
  <si>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</si>
  <si>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</si>
  <si>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</si>
  <si>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</si>
  <si>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</si>
  <si>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</si>
  <si>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</si>
  <si>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</si>
  <si>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</si>
  <si>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</si>
  <si>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</si>
  <si>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</si>
  <si>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</si>
  <si>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</si>
  <si>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</si>
  <si>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</si>
  <si>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</si>
  <si>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</si>
  <si>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</si>
  <si>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</si>
  <si>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</si>
  <si>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</si>
  <si>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</si>
  <si>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</si>
  <si>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</si>
  <si>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</si>
  <si>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</si>
  <si>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</si>
  <si>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</si>
  <si>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</si>
  <si>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</si>
  <si>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</si>
  <si>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</si>
  <si>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</si>
  <si>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</si>
  <si>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</si>
  <si>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</si>
  <si>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</si>
  <si>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</si>
  <si>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</si>
  <si>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</si>
  <si>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</si>
  <si>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</si>
  <si>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</si>
  <si>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</si>
  <si>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</si>
  <si>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</si>
  <si>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</si>
  <si>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</si>
  <si>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</si>
  <si>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</si>
  <si>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</si>
  <si>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</si>
  <si>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</si>
  <si>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</si>
  <si>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</si>
  <si>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18/10/22 - VENCIMENTO 25/10/22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</si>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</sst>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393282</v>
      </c>
      <c r="C7" s="9">
        <f t="shared" si="0"/>
        <v>278202</v>
      </c>
      <c r="D7" s="9">
        <f t="shared" si="0"/>
        <v>275320</v>
      </c>
      <c r="E7" s="9">
        <f t="shared" si="0"/>
        <v>67728</v>
      </c>
      <c r="F7" s="9">
        <f t="shared" si="0"/>
        <v>232793</v>
      </c>
      <c r="G7" s="9">
        <f t="shared" si="0"/>
        <v>374185</v>
      </c>
      <c r="H7" s="9">
        <f t="shared" si="0"/>
        <v>43794</v>
      </c>
      <c r="I7" s="9">
        <f t="shared" si="0"/>
        <v>300093</v>
      </c>
      <c r="J7" s="9">
        <f t="shared" si="0"/>
        <v>232692</v>
      </c>
      <c r="K7" s="9">
        <f t="shared" si="0"/>
        <v>350213</v>
      </c>
      <c r="L7" s="9">
        <f t="shared" si="0"/>
        <v>268920</v>
      </c>
      <c r="M7" s="9">
        <f t="shared" si="0"/>
        <v>132843</v>
      </c>
      <c r="N7" s="9">
        <f t="shared" si="0"/>
        <v>85345</v>
      </c>
      <c r="O7" s="9">
        <f t="shared" si="0"/>
        <v>3035410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11665</v>
      </c>
      <c r="C8" s="11">
        <f t="shared" si="1"/>
        <v>12528</v>
      </c>
      <c r="D8" s="11">
        <f t="shared" si="1"/>
        <v>9010</v>
      </c>
      <c r="E8" s="11">
        <f t="shared" si="1"/>
        <v>2010</v>
      </c>
      <c r="F8" s="11">
        <f t="shared" si="1"/>
        <v>7011</v>
      </c>
      <c r="G8" s="11">
        <f t="shared" si="1"/>
        <v>10199</v>
      </c>
      <c r="H8" s="11">
        <f t="shared" si="1"/>
        <v>1898</v>
      </c>
      <c r="I8" s="11">
        <f t="shared" si="1"/>
        <v>14719</v>
      </c>
      <c r="J8" s="11">
        <f t="shared" si="1"/>
        <v>9569</v>
      </c>
      <c r="K8" s="11">
        <f t="shared" si="1"/>
        <v>7425</v>
      </c>
      <c r="L8" s="11">
        <f t="shared" si="1"/>
        <v>6113</v>
      </c>
      <c r="M8" s="11">
        <f t="shared" si="1"/>
        <v>4652</v>
      </c>
      <c r="N8" s="11">
        <f t="shared" si="1"/>
        <v>3794</v>
      </c>
      <c r="O8" s="11">
        <f t="shared" si="1"/>
        <v>100593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11665</v>
      </c>
      <c r="C9" s="11">
        <v>12528</v>
      </c>
      <c r="D9" s="11">
        <v>9010</v>
      </c>
      <c r="E9" s="11">
        <v>2010</v>
      </c>
      <c r="F9" s="11">
        <v>7011</v>
      </c>
      <c r="G9" s="11">
        <v>10199</v>
      </c>
      <c r="H9" s="11">
        <v>1898</v>
      </c>
      <c r="I9" s="11">
        <v>14717</v>
      </c>
      <c r="J9" s="11">
        <v>9569</v>
      </c>
      <c r="K9" s="11">
        <v>7413</v>
      </c>
      <c r="L9" s="11">
        <v>6113</v>
      </c>
      <c r="M9" s="11">
        <v>4643</v>
      </c>
      <c r="N9" s="11">
        <v>3778</v>
      </c>
      <c r="O9" s="11">
        <f>SUM(B9:N9)</f>
        <v>100554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12</v>
      </c>
      <c r="L10" s="13">
        <v>0</v>
      </c>
      <c r="M10" s="13">
        <v>9</v>
      </c>
      <c r="N10" s="13">
        <v>16</v>
      </c>
      <c r="O10" s="11">
        <f>SUM(B10:N10)</f>
        <v>39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381617</v>
      </c>
      <c r="C11" s="13">
        <v>265674</v>
      </c>
      <c r="D11" s="13">
        <v>266310</v>
      </c>
      <c r="E11" s="13">
        <v>65718</v>
      </c>
      <c r="F11" s="13">
        <v>225782</v>
      </c>
      <c r="G11" s="13">
        <v>363986</v>
      </c>
      <c r="H11" s="13">
        <v>41896</v>
      </c>
      <c r="I11" s="13">
        <v>285374</v>
      </c>
      <c r="J11" s="13">
        <v>223123</v>
      </c>
      <c r="K11" s="13">
        <v>342788</v>
      </c>
      <c r="L11" s="13">
        <v>262807</v>
      </c>
      <c r="M11" s="13">
        <v>128191</v>
      </c>
      <c r="N11" s="13">
        <v>81551</v>
      </c>
      <c r="O11" s="11">
        <f>SUM(B11:N11)</f>
        <v>2934817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1.196206527888574</v>
      </c>
      <c r="C16" s="19">
        <v>1.236957536652084</v>
      </c>
      <c r="D16" s="19">
        <v>1.240745954007899</v>
      </c>
      <c r="E16" s="19">
        <v>0.917667801255669</v>
      </c>
      <c r="F16" s="19">
        <v>1.344844205798739</v>
      </c>
      <c r="G16" s="19">
        <v>1.434806050034604</v>
      </c>
      <c r="H16" s="19">
        <v>1.5734848278398</v>
      </c>
      <c r="I16" s="19">
        <v>1.14964654746467</v>
      </c>
      <c r="J16" s="19">
        <v>1.319089123071468</v>
      </c>
      <c r="K16" s="19">
        <v>1.186188835523779</v>
      </c>
      <c r="L16" s="19">
        <v>1.241904968868879</v>
      </c>
      <c r="M16" s="19">
        <v>1.230772005488726</v>
      </c>
      <c r="N16" s="19">
        <v>1.097026727081683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72</v>
      </c>
      <c r="B18" s="24">
        <f>SUM(B19:B27)</f>
        <v>1515525.9500000002</v>
      </c>
      <c r="C18" s="24">
        <f>SUM(C19:C27)</f>
        <v>1120291.26</v>
      </c>
      <c r="D18" s="24">
        <f>SUM(D19:D27)</f>
        <v>968273.3</v>
      </c>
      <c r="E18" s="24">
        <f>SUM(E19:E27)</f>
        <v>306035.26999999996</v>
      </c>
      <c r="F18" s="24">
        <f>SUM(F19:F27)</f>
        <v>1022871.52</v>
      </c>
      <c r="G18" s="24">
        <f>SUM(G19:G27)</f>
        <v>1464453.43</v>
      </c>
      <c r="H18" s="24">
        <f>SUM(H19:H27)</f>
        <v>249810.42000000004</v>
      </c>
      <c r="I18" s="24">
        <f>SUM(I19:I27)</f>
        <v>1128045.17</v>
      </c>
      <c r="J18" s="24">
        <f>SUM(J19:J27)</f>
        <v>994559.53</v>
      </c>
      <c r="K18" s="24">
        <f>SUM(K19:K27)</f>
        <v>1296311.9</v>
      </c>
      <c r="L18" s="24">
        <f>SUM(L19:L27)</f>
        <v>1191190.0999999999</v>
      </c>
      <c r="M18" s="24">
        <f>SUM(M19:M27)</f>
        <v>674175.67</v>
      </c>
      <c r="N18" s="24">
        <f>SUM(N19:N27)</f>
        <v>345034.4</v>
      </c>
      <c r="O18" s="24">
        <f>O19+O20+O21+O22+O23+O24+O25+O27</f>
        <v>12273059.609999998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1154833.26</v>
      </c>
      <c r="C19" s="30">
        <f>ROUND((C13+C14)*C7,2)</f>
        <v>843925.77</v>
      </c>
      <c r="D19" s="30">
        <f>ROUND((D13+D14)*D7,2)</f>
        <v>732461.33</v>
      </c>
      <c r="E19" s="30">
        <f>ROUND((E13+E14)*E7,2)</f>
        <v>307816.99</v>
      </c>
      <c r="F19" s="30">
        <f>ROUND((F13+F14)*F7,2)</f>
        <v>717840.49</v>
      </c>
      <c r="G19" s="30">
        <f>ROUND((G13+G14)*G7,2)</f>
        <v>949382.18</v>
      </c>
      <c r="H19" s="30">
        <f>ROUND((H13+H14)*H7,2)</f>
        <v>149184.26</v>
      </c>
      <c r="I19" s="30">
        <f>ROUND((I13+I14)*I7,2)</f>
        <v>903910.13</v>
      </c>
      <c r="J19" s="30">
        <f>ROUND((J13+J14)*J7,2)</f>
        <v>704963.68</v>
      </c>
      <c r="K19" s="30">
        <f>ROUND((K13+K14)*K7,2)</f>
        <v>1002904.97</v>
      </c>
      <c r="L19" s="30">
        <f>ROUND((L13+L14)*L7,2)</f>
        <v>876867.44</v>
      </c>
      <c r="M19" s="30">
        <f>ROUND((M13+M14)*M7,2)</f>
        <v>499835.07</v>
      </c>
      <c r="N19" s="30">
        <f>ROUND((N13+N14)*N7,2)</f>
        <v>290062.05</v>
      </c>
      <c r="O19" s="30">
        <f>SUM(B19:N19)</f>
        <v>9133987.62</v>
      </c>
    </row>
    <row r="20" spans="1:23" ht="18.75" customHeight="1">
      <c r="A20" s="26" t="s">
        <v>35</v>
      </c>
      <c r="B20" s="30">
        <f>IF(B16&lt;&gt;0,ROUND((B16-1)*B19,2),0)</f>
        <v>226585.82</v>
      </c>
      <c r="C20" s="30">
        <f aca="true" t="shared" si="2" ref="C20:N20">IF(C16&lt;&gt;0,ROUND((C16-1)*C19,2),0)</f>
        <v>199974.57</v>
      </c>
      <c r="D20" s="30">
        <f t="shared" si="2"/>
        <v>176337.1</v>
      </c>
      <c r="E20" s="30">
        <f t="shared" si="2"/>
        <v>-25343.25</v>
      </c>
      <c r="F20" s="30">
        <f t="shared" si="2"/>
        <v>247543.13</v>
      </c>
      <c r="G20" s="30">
        <f t="shared" si="2"/>
        <v>412797.12</v>
      </c>
      <c r="H20" s="30">
        <f t="shared" si="2"/>
        <v>85554.91</v>
      </c>
      <c r="I20" s="30">
        <f t="shared" si="2"/>
        <v>135267.03</v>
      </c>
      <c r="J20" s="30">
        <f t="shared" si="2"/>
        <v>224946.24</v>
      </c>
      <c r="K20" s="30">
        <f t="shared" si="2"/>
        <v>186729.71</v>
      </c>
      <c r="L20" s="30">
        <f t="shared" si="2"/>
        <v>212118.59</v>
      </c>
      <c r="M20" s="30">
        <f t="shared" si="2"/>
        <v>115347.94</v>
      </c>
      <c r="N20" s="30">
        <f t="shared" si="2"/>
        <v>28143.77</v>
      </c>
      <c r="O20" s="30">
        <f aca="true" t="shared" si="3" ref="O19:O27">SUM(B20:N20)</f>
        <v>2226002.68</v>
      </c>
      <c r="W20" s="62"/>
    </row>
    <row r="21" spans="1:15" ht="18.75" customHeight="1">
      <c r="A21" s="26" t="s">
        <v>36</v>
      </c>
      <c r="B21" s="30">
        <v>68353.98</v>
      </c>
      <c r="C21" s="30">
        <v>47050.65</v>
      </c>
      <c r="D21" s="30">
        <v>29766.75</v>
      </c>
      <c r="E21" s="30">
        <v>12426.24</v>
      </c>
      <c r="F21" s="30">
        <v>36933.43</v>
      </c>
      <c r="G21" s="30">
        <v>56441.48</v>
      </c>
      <c r="H21" s="30">
        <v>6532.45</v>
      </c>
      <c r="I21" s="30">
        <v>43608.58</v>
      </c>
      <c r="J21" s="30">
        <v>41030.74</v>
      </c>
      <c r="K21" s="30">
        <v>61875.41</v>
      </c>
      <c r="L21" s="30">
        <v>57706.42</v>
      </c>
      <c r="M21" s="30">
        <v>27270.36</v>
      </c>
      <c r="N21" s="30">
        <v>16064.48</v>
      </c>
      <c r="O21" s="30">
        <f t="shared" si="3"/>
        <v>505060.9699999999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3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3"/>
        <v>-23289.059999999998</v>
      </c>
    </row>
    <row r="24" spans="1:26" ht="18.75" customHeight="1">
      <c r="A24" s="26" t="s">
        <v>73</v>
      </c>
      <c r="B24" s="30">
        <v>1088.98</v>
      </c>
      <c r="C24" s="30">
        <v>820.64</v>
      </c>
      <c r="D24" s="30">
        <v>700.8</v>
      </c>
      <c r="E24" s="30">
        <v>221.44</v>
      </c>
      <c r="F24" s="30">
        <v>745.09</v>
      </c>
      <c r="G24" s="30">
        <v>1065.53</v>
      </c>
      <c r="H24" s="30">
        <v>179.76</v>
      </c>
      <c r="I24" s="30">
        <v>812.83</v>
      </c>
      <c r="J24" s="30">
        <v>724.25</v>
      </c>
      <c r="K24" s="30">
        <v>940.48</v>
      </c>
      <c r="L24" s="30">
        <v>862.32</v>
      </c>
      <c r="M24" s="30">
        <v>481.96</v>
      </c>
      <c r="N24" s="30">
        <v>252.7</v>
      </c>
      <c r="O24" s="30">
        <f t="shared" si="3"/>
        <v>8896.78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74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627.34</v>
      </c>
      <c r="G25" s="30">
        <v>845.13</v>
      </c>
      <c r="H25" s="30">
        <v>156.5</v>
      </c>
      <c r="I25" s="30">
        <v>661.21</v>
      </c>
      <c r="J25" s="30">
        <v>631.23</v>
      </c>
      <c r="K25" s="30">
        <v>812.53</v>
      </c>
      <c r="L25" s="30">
        <v>721.18</v>
      </c>
      <c r="M25" s="30">
        <v>408.2</v>
      </c>
      <c r="N25" s="30">
        <v>213.89</v>
      </c>
      <c r="O25" s="30">
        <f t="shared" si="3"/>
        <v>7556.490000000001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75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3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76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3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4" ref="B29:O29">+B30+B32+B52+B53+B56-B57</f>
        <v>-57381.4</v>
      </c>
      <c r="C29" s="30">
        <f>+C30+C32+C52+C53+C56-C57</f>
        <v>-59686.479999999996</v>
      </c>
      <c r="D29" s="30">
        <f t="shared" si="4"/>
        <v>-43540.9</v>
      </c>
      <c r="E29" s="30">
        <f t="shared" si="4"/>
        <v>-10075.36</v>
      </c>
      <c r="F29" s="30">
        <f t="shared" si="4"/>
        <v>-34991.57</v>
      </c>
      <c r="G29" s="30">
        <f t="shared" si="4"/>
        <v>-50800.619999999995</v>
      </c>
      <c r="H29" s="30">
        <f t="shared" si="4"/>
        <v>-9350.78</v>
      </c>
      <c r="I29" s="30">
        <f t="shared" si="4"/>
        <v>-69274.62</v>
      </c>
      <c r="J29" s="30">
        <f t="shared" si="4"/>
        <v>-46130.88</v>
      </c>
      <c r="K29" s="30">
        <f t="shared" si="4"/>
        <v>-37846.87</v>
      </c>
      <c r="L29" s="30">
        <f t="shared" si="4"/>
        <v>-31692.27</v>
      </c>
      <c r="M29" s="30">
        <f t="shared" si="4"/>
        <v>-23109.22</v>
      </c>
      <c r="N29" s="30">
        <f t="shared" si="4"/>
        <v>-18028.4</v>
      </c>
      <c r="O29" s="30">
        <f t="shared" si="4"/>
        <v>-491909.37000000005</v>
      </c>
    </row>
    <row r="30" spans="1:15" ht="18.75" customHeight="1">
      <c r="A30" s="26" t="s">
        <v>40</v>
      </c>
      <c r="B30" s="31">
        <f>+B31</f>
        <v>-51326</v>
      </c>
      <c r="C30" s="31">
        <f>+C31</f>
        <v>-55123.2</v>
      </c>
      <c r="D30" s="31">
        <f aca="true" t="shared" si="5" ref="D30:O30">+D31</f>
        <v>-39644</v>
      </c>
      <c r="E30" s="31">
        <f t="shared" si="5"/>
        <v>-8844</v>
      </c>
      <c r="F30" s="31">
        <f t="shared" si="5"/>
        <v>-30848.4</v>
      </c>
      <c r="G30" s="31">
        <f t="shared" si="5"/>
        <v>-44875.6</v>
      </c>
      <c r="H30" s="31">
        <f t="shared" si="5"/>
        <v>-8351.2</v>
      </c>
      <c r="I30" s="31">
        <f t="shared" si="5"/>
        <v>-64754.8</v>
      </c>
      <c r="J30" s="31">
        <f t="shared" si="5"/>
        <v>-42103.6</v>
      </c>
      <c r="K30" s="31">
        <f t="shared" si="5"/>
        <v>-32617.2</v>
      </c>
      <c r="L30" s="31">
        <f t="shared" si="5"/>
        <v>-26897.2</v>
      </c>
      <c r="M30" s="31">
        <f t="shared" si="5"/>
        <v>-20429.2</v>
      </c>
      <c r="N30" s="31">
        <f t="shared" si="5"/>
        <v>-16623.2</v>
      </c>
      <c r="O30" s="31">
        <f t="shared" si="5"/>
        <v>-442437.60000000003</v>
      </c>
    </row>
    <row r="31" spans="1:26" ht="18.75" customHeight="1">
      <c r="A31" s="27" t="s">
        <v>41</v>
      </c>
      <c r="B31" s="16">
        <f>ROUND((-B9)*$G$3,2)</f>
        <v>-51326</v>
      </c>
      <c r="C31" s="16">
        <f aca="true" t="shared" si="6" ref="C31:N31">ROUND((-C9)*$G$3,2)</f>
        <v>-55123.2</v>
      </c>
      <c r="D31" s="16">
        <f t="shared" si="6"/>
        <v>-39644</v>
      </c>
      <c r="E31" s="16">
        <f t="shared" si="6"/>
        <v>-8844</v>
      </c>
      <c r="F31" s="16">
        <f t="shared" si="6"/>
        <v>-30848.4</v>
      </c>
      <c r="G31" s="16">
        <f t="shared" si="6"/>
        <v>-44875.6</v>
      </c>
      <c r="H31" s="16">
        <f t="shared" si="6"/>
        <v>-8351.2</v>
      </c>
      <c r="I31" s="16">
        <f t="shared" si="6"/>
        <v>-64754.8</v>
      </c>
      <c r="J31" s="16">
        <f t="shared" si="6"/>
        <v>-42103.6</v>
      </c>
      <c r="K31" s="16">
        <f t="shared" si="6"/>
        <v>-32617.2</v>
      </c>
      <c r="L31" s="16">
        <f t="shared" si="6"/>
        <v>-26897.2</v>
      </c>
      <c r="M31" s="16">
        <f t="shared" si="6"/>
        <v>-20429.2</v>
      </c>
      <c r="N31" s="16">
        <f t="shared" si="6"/>
        <v>-16623.2</v>
      </c>
      <c r="O31" s="32">
        <f aca="true" t="shared" si="7" ref="O31:O57">SUM(B31:N31)</f>
        <v>-442437.60000000003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SUM(B33:B50)</f>
        <v>-6055.4</v>
      </c>
      <c r="C32" s="31">
        <f aca="true" t="shared" si="8" ref="C32:O32">SUM(C33:C50)</f>
        <v>-4563.28</v>
      </c>
      <c r="D32" s="31">
        <f t="shared" si="8"/>
        <v>-3896.9</v>
      </c>
      <c r="E32" s="31">
        <f t="shared" si="8"/>
        <v>-1231.36</v>
      </c>
      <c r="F32" s="31">
        <f t="shared" si="8"/>
        <v>-4143.17</v>
      </c>
      <c r="G32" s="31">
        <f t="shared" si="8"/>
        <v>-5925.02</v>
      </c>
      <c r="H32" s="31">
        <f t="shared" si="8"/>
        <v>-999.58</v>
      </c>
      <c r="I32" s="31">
        <f t="shared" si="8"/>
        <v>-4519.82</v>
      </c>
      <c r="J32" s="31">
        <f t="shared" si="8"/>
        <v>-4027.28</v>
      </c>
      <c r="K32" s="31">
        <f t="shared" si="8"/>
        <v>-5229.67</v>
      </c>
      <c r="L32" s="31">
        <f t="shared" si="8"/>
        <v>-4795.07</v>
      </c>
      <c r="M32" s="31">
        <f t="shared" si="8"/>
        <v>-2680.02</v>
      </c>
      <c r="N32" s="31">
        <f t="shared" si="8"/>
        <v>-1405.2</v>
      </c>
      <c r="O32" s="31">
        <f t="shared" si="8"/>
        <v>-49471.77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7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7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7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7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7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7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7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7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-6055.4</v>
      </c>
      <c r="C41" s="33">
        <v>-4563.28</v>
      </c>
      <c r="D41" s="33">
        <v>-3896.9</v>
      </c>
      <c r="E41" s="33">
        <v>-1231.36</v>
      </c>
      <c r="F41" s="33">
        <v>-4143.17</v>
      </c>
      <c r="G41" s="33">
        <v>-5925.02</v>
      </c>
      <c r="H41" s="33">
        <v>-999.58</v>
      </c>
      <c r="I41" s="33">
        <v>-4519.82</v>
      </c>
      <c r="J41" s="33">
        <v>-4027.28</v>
      </c>
      <c r="K41" s="33">
        <v>-5229.67</v>
      </c>
      <c r="L41" s="33">
        <v>-4795.07</v>
      </c>
      <c r="M41" s="33">
        <v>-2680.02</v>
      </c>
      <c r="N41" s="33">
        <v>-1405.2</v>
      </c>
      <c r="O41" s="33">
        <f t="shared" si="7"/>
        <v>-49471.77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9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9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9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9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51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53</v>
      </c>
      <c r="B55" s="36">
        <f aca="true" t="shared" si="10" ref="B55:N55">+B18+B29</f>
        <v>1458144.5500000003</v>
      </c>
      <c r="C55" s="36">
        <f t="shared" si="10"/>
        <v>1060604.78</v>
      </c>
      <c r="D55" s="36">
        <f t="shared" si="10"/>
        <v>924732.4</v>
      </c>
      <c r="E55" s="36">
        <f t="shared" si="10"/>
        <v>295959.91</v>
      </c>
      <c r="F55" s="36">
        <f t="shared" si="10"/>
        <v>987879.9500000001</v>
      </c>
      <c r="G55" s="36">
        <f t="shared" si="10"/>
        <v>1413652.81</v>
      </c>
      <c r="H55" s="36">
        <f t="shared" si="10"/>
        <v>240459.64000000004</v>
      </c>
      <c r="I55" s="36">
        <f t="shared" si="10"/>
        <v>1058770.5499999998</v>
      </c>
      <c r="J55" s="36">
        <f t="shared" si="10"/>
        <v>948428.65</v>
      </c>
      <c r="K55" s="36">
        <f t="shared" si="10"/>
        <v>1258465.0299999998</v>
      </c>
      <c r="L55" s="36">
        <f t="shared" si="10"/>
        <v>1159497.8299999998</v>
      </c>
      <c r="M55" s="36">
        <f t="shared" si="10"/>
        <v>651066.4500000001</v>
      </c>
      <c r="N55" s="36">
        <f t="shared" si="10"/>
        <v>327006</v>
      </c>
      <c r="O55" s="36">
        <f>SUM(B55:N55)</f>
        <v>11784668.549999999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54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7"/>
        <v>0</v>
      </c>
      <c r="P56"/>
      <c r="Q56"/>
      <c r="R56"/>
      <c r="S56"/>
    </row>
    <row r="57" spans="1:19" ht="18.75" customHeight="1">
      <c r="A57" s="37" t="s">
        <v>55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7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57</v>
      </c>
      <c r="B61" s="51">
        <f aca="true" t="shared" si="11" ref="B61:O61">SUM(B62:B72)</f>
        <v>1458144.56</v>
      </c>
      <c r="C61" s="51">
        <f t="shared" si="11"/>
        <v>1060604.78</v>
      </c>
      <c r="D61" s="51">
        <f t="shared" si="11"/>
        <v>924732.4</v>
      </c>
      <c r="E61" s="51">
        <f t="shared" si="11"/>
        <v>295959.91</v>
      </c>
      <c r="F61" s="51">
        <f t="shared" si="11"/>
        <v>987879.96</v>
      </c>
      <c r="G61" s="51">
        <f t="shared" si="11"/>
        <v>1413652.81</v>
      </c>
      <c r="H61" s="51">
        <f t="shared" si="11"/>
        <v>240459.64</v>
      </c>
      <c r="I61" s="51">
        <f t="shared" si="11"/>
        <v>1058770.55</v>
      </c>
      <c r="J61" s="51">
        <f t="shared" si="11"/>
        <v>948428.66</v>
      </c>
      <c r="K61" s="51">
        <f t="shared" si="11"/>
        <v>1258465.02</v>
      </c>
      <c r="L61" s="51">
        <f t="shared" si="11"/>
        <v>1159497.84</v>
      </c>
      <c r="M61" s="51">
        <f t="shared" si="11"/>
        <v>651066.45</v>
      </c>
      <c r="N61" s="51">
        <f t="shared" si="11"/>
        <v>327006</v>
      </c>
      <c r="O61" s="36">
        <f t="shared" si="11"/>
        <v>11784668.579999998</v>
      </c>
      <c r="Q61"/>
    </row>
    <row r="62" spans="1:18" ht="18.75" customHeight="1">
      <c r="A62" s="26" t="s">
        <v>58</v>
      </c>
      <c r="B62" s="51">
        <v>1199451.75</v>
      </c>
      <c r="C62" s="51">
        <v>770360.59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1969812.3399999999</v>
      </c>
      <c r="P62"/>
      <c r="Q62"/>
      <c r="R62" s="43"/>
    </row>
    <row r="63" spans="1:16" ht="18.75" customHeight="1">
      <c r="A63" s="26" t="s">
        <v>59</v>
      </c>
      <c r="B63" s="51">
        <v>258692.81</v>
      </c>
      <c r="C63" s="51">
        <v>290244.19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2" ref="O63:O72">SUM(B63:N63)</f>
        <v>548937</v>
      </c>
      <c r="P63"/>
    </row>
    <row r="64" spans="1:17" ht="18.75" customHeight="1">
      <c r="A64" s="26" t="s">
        <v>60</v>
      </c>
      <c r="B64" s="52">
        <v>0</v>
      </c>
      <c r="C64" s="52">
        <v>0</v>
      </c>
      <c r="D64" s="31">
        <v>924732.4</v>
      </c>
      <c r="E64" s="52">
        <v>0</v>
      </c>
      <c r="F64" s="52">
        <v>0</v>
      </c>
      <c r="G64" s="52">
        <v>0</v>
      </c>
      <c r="H64" s="51">
        <v>240459.64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2"/>
        <v>1165192.04</v>
      </c>
      <c r="Q64"/>
    </row>
    <row r="65" spans="1:18" ht="18.75" customHeight="1">
      <c r="A65" s="26" t="s">
        <v>61</v>
      </c>
      <c r="B65" s="52">
        <v>0</v>
      </c>
      <c r="C65" s="52">
        <v>0</v>
      </c>
      <c r="D65" s="52">
        <v>0</v>
      </c>
      <c r="E65" s="31">
        <v>295959.91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2"/>
        <v>295959.91</v>
      </c>
      <c r="R65"/>
    </row>
    <row r="66" spans="1:19" ht="18.75" customHeight="1">
      <c r="A66" s="26" t="s">
        <v>62</v>
      </c>
      <c r="B66" s="52">
        <v>0</v>
      </c>
      <c r="C66" s="52">
        <v>0</v>
      </c>
      <c r="D66" s="52">
        <v>0</v>
      </c>
      <c r="E66" s="52">
        <v>0</v>
      </c>
      <c r="F66" s="31">
        <v>987879.96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2"/>
        <v>987879.96</v>
      </c>
      <c r="S66"/>
    </row>
    <row r="67" spans="1:20" ht="18.75" customHeight="1">
      <c r="A67" s="26" t="s">
        <v>63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1413652.81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2"/>
        <v>1413652.81</v>
      </c>
      <c r="T67"/>
    </row>
    <row r="68" spans="1:21" ht="18.75" customHeight="1">
      <c r="A68" s="26" t="s">
        <v>64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1058770.55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2"/>
        <v>1058770.55</v>
      </c>
      <c r="U68"/>
    </row>
    <row r="69" spans="1:22" ht="18.75" customHeight="1">
      <c r="A69" s="26" t="s">
        <v>65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948428.66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2"/>
        <v>948428.66</v>
      </c>
      <c r="V69"/>
    </row>
    <row r="70" spans="1:23" ht="18.75" customHeight="1">
      <c r="A70" s="26" t="s">
        <v>66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1258465.02</v>
      </c>
      <c r="L70" s="31">
        <v>1159497.84</v>
      </c>
      <c r="M70" s="52">
        <v>0</v>
      </c>
      <c r="N70" s="52">
        <v>0</v>
      </c>
      <c r="O70" s="36">
        <f t="shared" si="12"/>
        <v>2417962.8600000003</v>
      </c>
      <c r="P70"/>
      <c r="W70"/>
    </row>
    <row r="71" spans="1:25" ht="18.75" customHeight="1">
      <c r="A71" s="26" t="s">
        <v>67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651066.45</v>
      </c>
      <c r="N71" s="52">
        <v>0</v>
      </c>
      <c r="O71" s="36">
        <f t="shared" si="12"/>
        <v>651066.45</v>
      </c>
      <c r="R71"/>
      <c r="Y71"/>
    </row>
    <row r="72" spans="1:26" ht="18.75" customHeight="1">
      <c r="A72" s="38" t="s">
        <v>68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327006</v>
      </c>
      <c r="O72" s="55">
        <f t="shared" si="12"/>
        <v>327006</v>
      </c>
      <c r="P72"/>
      <c r="S72"/>
      <c r="Z72"/>
    </row>
    <row r="73" spans="1:12" ht="21" customHeight="1">
      <c r="A73" s="56" t="s">
        <v>56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2022-10-25T19:28:57Z</dcterms:modified>
  <cp:category/>
  <cp:version/>
  <cp:contentType/>
  <cp:contentStatus/>
</cp:coreProperties>
</file>