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<sst xmlns="http://schemas.openxmlformats.org/spreadsheetml/2006/main" count="90" uniqueCount="87">
  <si>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</si>
  <si>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</si>
  <si>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</si>
  <si>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</si>
  <si>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</si>
  <si>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</si>
  <si>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</si>
  <si>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</si>
  <si>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</si>
  <si>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</si>
  <si>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</si>
  <si>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</si>
  <si>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</si>
  <si>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</si>
  <si>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</si>
  <si>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</si>
  <si>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</si>
  <si>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</si>
  <si>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</si>
  <si>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</si>
  <si>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</si>
  <si>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</si>
  <si>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</si>
  <si>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</si>
  <si>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</si>
  <si>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</si>
  <si>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</si>
  <si>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</si>
  <si>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</si>
  <si>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</si>
  <si>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</si>
  <si>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</si>
  <si>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</si>
  <si>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</si>
  <si>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</si>
  <si>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</si>
  <si>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</si>
  <si>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</si>
  <si>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</si>
  <si>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</si>
  <si>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</si>
  <si>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</si>
  <si>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</si>
  <si>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</si>
  <si>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</si>
  <si>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</si>
  <si>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</si>
  <si>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</si>
  <si>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</si>
  <si>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</si>
  <si>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</si>
  <si>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</si>
  <si>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</si>
  <si>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</si>
  <si>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</si>
  <si>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</si>
  <si>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</si>
  <si>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</si>
  <si>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</si>
  <si>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</si>
  <si>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</si>
  <si>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</si>
  <si>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</si>
  <si>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</si>
  <si>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</si>
  <si>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</si>
  <si>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</si>
  <si>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</si>
  <si>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</si>
  <si>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</si>
  <si>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19/10/22 - VENCIMENTO 26/10/22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</si>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</sst>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402205</v>
      </c>
      <c r="C7" s="9">
        <f t="shared" si="0"/>
        <v>282259</v>
      </c>
      <c r="D7" s="9">
        <f t="shared" si="0"/>
        <v>280699</v>
      </c>
      <c r="E7" s="9">
        <f t="shared" si="0"/>
        <v>45108</v>
      </c>
      <c r="F7" s="9">
        <f t="shared" si="0"/>
        <v>237554</v>
      </c>
      <c r="G7" s="9">
        <f t="shared" si="0"/>
        <v>381624</v>
      </c>
      <c r="H7" s="9">
        <f t="shared" si="0"/>
        <v>44367</v>
      </c>
      <c r="I7" s="9">
        <f t="shared" si="0"/>
        <v>306397</v>
      </c>
      <c r="J7" s="9">
        <f t="shared" si="0"/>
        <v>241737</v>
      </c>
      <c r="K7" s="9">
        <f t="shared" si="0"/>
        <v>355109</v>
      </c>
      <c r="L7" s="9">
        <f t="shared" si="0"/>
        <v>274473</v>
      </c>
      <c r="M7" s="9">
        <f t="shared" si="0"/>
        <v>136646</v>
      </c>
      <c r="N7" s="9">
        <f t="shared" si="0"/>
        <v>86688</v>
      </c>
      <c r="O7" s="9">
        <f t="shared" si="0"/>
        <v>3074866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11689</v>
      </c>
      <c r="C8" s="11">
        <f t="shared" si="1"/>
        <v>12554</v>
      </c>
      <c r="D8" s="11">
        <f t="shared" si="1"/>
        <v>8840</v>
      </c>
      <c r="E8" s="11">
        <f t="shared" si="1"/>
        <v>1441</v>
      </c>
      <c r="F8" s="11">
        <f t="shared" si="1"/>
        <v>7198</v>
      </c>
      <c r="G8" s="11">
        <f t="shared" si="1"/>
        <v>10107</v>
      </c>
      <c r="H8" s="11">
        <f t="shared" si="1"/>
        <v>1988</v>
      </c>
      <c r="I8" s="11">
        <f t="shared" si="1"/>
        <v>15087</v>
      </c>
      <c r="J8" s="11">
        <f t="shared" si="1"/>
        <v>9768</v>
      </c>
      <c r="K8" s="11">
        <f t="shared" si="1"/>
        <v>7247</v>
      </c>
      <c r="L8" s="11">
        <f t="shared" si="1"/>
        <v>6099</v>
      </c>
      <c r="M8" s="11">
        <f t="shared" si="1"/>
        <v>4925</v>
      </c>
      <c r="N8" s="11">
        <f t="shared" si="1"/>
        <v>3900</v>
      </c>
      <c r="O8" s="11">
        <f t="shared" si="1"/>
        <v>100843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11689</v>
      </c>
      <c r="C9" s="11">
        <v>12554</v>
      </c>
      <c r="D9" s="11">
        <v>8840</v>
      </c>
      <c r="E9" s="11">
        <v>1441</v>
      </c>
      <c r="F9" s="11">
        <v>7198</v>
      </c>
      <c r="G9" s="11">
        <v>10107</v>
      </c>
      <c r="H9" s="11">
        <v>1988</v>
      </c>
      <c r="I9" s="11">
        <v>15087</v>
      </c>
      <c r="J9" s="11">
        <v>9768</v>
      </c>
      <c r="K9" s="11">
        <v>7230</v>
      </c>
      <c r="L9" s="11">
        <v>6099</v>
      </c>
      <c r="M9" s="11">
        <v>4920</v>
      </c>
      <c r="N9" s="11">
        <v>3894</v>
      </c>
      <c r="O9" s="11">
        <f>SUM(B9:N9)</f>
        <v>100815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5</v>
      </c>
      <c r="N10" s="13">
        <v>6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390516</v>
      </c>
      <c r="C11" s="13">
        <v>269705</v>
      </c>
      <c r="D11" s="13">
        <v>271859</v>
      </c>
      <c r="E11" s="13">
        <v>43667</v>
      </c>
      <c r="F11" s="13">
        <v>230356</v>
      </c>
      <c r="G11" s="13">
        <v>371517</v>
      </c>
      <c r="H11" s="13">
        <v>42379</v>
      </c>
      <c r="I11" s="13">
        <v>291310</v>
      </c>
      <c r="J11" s="13">
        <v>231969</v>
      </c>
      <c r="K11" s="13">
        <v>347862</v>
      </c>
      <c r="L11" s="13">
        <v>268374</v>
      </c>
      <c r="M11" s="13">
        <v>131721</v>
      </c>
      <c r="N11" s="13">
        <v>82788</v>
      </c>
      <c r="O11" s="11">
        <f>SUM(B11:N11)</f>
        <v>2974023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1.177143669690794</v>
      </c>
      <c r="C16" s="19">
        <v>1.226264360168576</v>
      </c>
      <c r="D16" s="19">
        <v>1.222563469929955</v>
      </c>
      <c r="E16" s="19">
        <v>1.230923426652335</v>
      </c>
      <c r="F16" s="19">
        <v>1.324663107845903</v>
      </c>
      <c r="G16" s="19">
        <v>1.410534020552586</v>
      </c>
      <c r="H16" s="19">
        <v>1.572890371756681</v>
      </c>
      <c r="I16" s="19">
        <v>1.128974743798251</v>
      </c>
      <c r="J16" s="19">
        <v>1.277711852624261</v>
      </c>
      <c r="K16" s="19">
        <v>1.171733577786628</v>
      </c>
      <c r="L16" s="19">
        <v>1.216985035815068</v>
      </c>
      <c r="M16" s="19">
        <v>1.201293980963568</v>
      </c>
      <c r="N16" s="19">
        <v>1.080000736778041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>SUM(B19:B27)</f>
        <v>1525239.4400000002</v>
      </c>
      <c r="C18" s="24">
        <f>SUM(C19:C27)</f>
        <v>1127100.6700000002</v>
      </c>
      <c r="D18" s="24">
        <f>SUM(D19:D27)</f>
        <v>972560.7400000001</v>
      </c>
      <c r="E18" s="24">
        <f>SUM(E19:E27)</f>
        <v>276104.02999999997</v>
      </c>
      <c r="F18" s="24">
        <f>SUM(F19:F27)</f>
        <v>1027752.4099999999</v>
      </c>
      <c r="G18" s="24">
        <f>SUM(G19:G27)</f>
        <v>1468376.37</v>
      </c>
      <c r="H18" s="24">
        <f>SUM(H19:H27)</f>
        <v>253198.68</v>
      </c>
      <c r="I18" s="24">
        <f>SUM(I19:I27)</f>
        <v>1131212.01</v>
      </c>
      <c r="J18" s="24">
        <f>SUM(J19:J27)</f>
        <v>1000765.21</v>
      </c>
      <c r="K18" s="24">
        <f>SUM(K19:K27)</f>
        <v>1298283.5599999998</v>
      </c>
      <c r="L18" s="24">
        <f>SUM(L19:L27)</f>
        <v>1190972.2799999998</v>
      </c>
      <c r="M18" s="24">
        <f>SUM(M19:M27)</f>
        <v>676338.77</v>
      </c>
      <c r="N18" s="24">
        <f>SUM(N19:N27)</f>
        <v>345028.7800000001</v>
      </c>
      <c r="O18" s="24">
        <f>O19+O20+O21+O22+O23+O24+O25+O27</f>
        <v>12289414.639999999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1181034.76</v>
      </c>
      <c r="C19" s="30">
        <f>ROUND((C13+C14)*C7,2)</f>
        <v>856232.68</v>
      </c>
      <c r="D19" s="30">
        <f>ROUND((D13+D14)*D7,2)</f>
        <v>746771.62</v>
      </c>
      <c r="E19" s="30">
        <f>ROUND((E13+E14)*E7,2)</f>
        <v>205011.35</v>
      </c>
      <c r="F19" s="30">
        <f>ROUND((F13+F14)*F7,2)</f>
        <v>732521.51</v>
      </c>
      <c r="G19" s="30">
        <f>ROUND((G13+G14)*G7,2)</f>
        <v>968256.41</v>
      </c>
      <c r="H19" s="30">
        <f>ROUND((H13+H14)*H7,2)</f>
        <v>151136.19</v>
      </c>
      <c r="I19" s="30">
        <f>ROUND((I13+I14)*I7,2)</f>
        <v>922898.4</v>
      </c>
      <c r="J19" s="30">
        <f>ROUND((J13+J14)*J7,2)</f>
        <v>732366.42</v>
      </c>
      <c r="K19" s="30">
        <f>ROUND((K13+K14)*K7,2)</f>
        <v>1016925.64</v>
      </c>
      <c r="L19" s="30">
        <f>ROUND((L13+L14)*L7,2)</f>
        <v>894974.11</v>
      </c>
      <c r="M19" s="30">
        <f>ROUND((M13+M14)*M7,2)</f>
        <v>514144.24</v>
      </c>
      <c r="N19" s="30">
        <f>ROUND((N13+N14)*N7,2)</f>
        <v>294626.51</v>
      </c>
      <c r="O19" s="30">
        <f>SUM(B19:N19)</f>
        <v>9216899.84</v>
      </c>
    </row>
    <row r="20" spans="1:23" ht="18.75" customHeight="1">
      <c r="A20" s="26" t="s">
        <v>35</v>
      </c>
      <c r="B20" s="30">
        <f>IF(B16&lt;&gt;0,ROUND((B16-1)*B19,2),0)</f>
        <v>209212.83</v>
      </c>
      <c r="C20" s="30">
        <f aca="true" t="shared" si="2" ref="C20:N20">IF(C16&lt;&gt;0,ROUND((C16-1)*C19,2),0)</f>
        <v>193734.94</v>
      </c>
      <c r="D20" s="30">
        <f t="shared" si="2"/>
        <v>166204.08</v>
      </c>
      <c r="E20" s="30">
        <f t="shared" si="2"/>
        <v>47341.92</v>
      </c>
      <c r="F20" s="30">
        <f t="shared" si="2"/>
        <v>237822.71</v>
      </c>
      <c r="G20" s="30">
        <f t="shared" si="2"/>
        <v>397502.2</v>
      </c>
      <c r="H20" s="30">
        <f t="shared" si="2"/>
        <v>86584.47</v>
      </c>
      <c r="I20" s="30">
        <f t="shared" si="2"/>
        <v>119030.58</v>
      </c>
      <c r="J20" s="30">
        <f t="shared" si="2"/>
        <v>203386.84</v>
      </c>
      <c r="K20" s="30">
        <f t="shared" si="2"/>
        <v>174640.28</v>
      </c>
      <c r="L20" s="30">
        <f t="shared" si="2"/>
        <v>194195.99</v>
      </c>
      <c r="M20" s="30">
        <f t="shared" si="2"/>
        <v>103494.14</v>
      </c>
      <c r="N20" s="30">
        <f t="shared" si="2"/>
        <v>23570.34</v>
      </c>
      <c r="O20" s="30">
        <f aca="true" t="shared" si="3" ref="O19:O27">SUM(B20:N20)</f>
        <v>2156721.32</v>
      </c>
      <c r="W20" s="62"/>
    </row>
    <row r="21" spans="1:15" ht="18.75" customHeight="1">
      <c r="A21" s="26" t="s">
        <v>36</v>
      </c>
      <c r="B21" s="30">
        <v>69233.75</v>
      </c>
      <c r="C21" s="30">
        <v>47790.17</v>
      </c>
      <c r="D21" s="30">
        <v>29874.31</v>
      </c>
      <c r="E21" s="30">
        <v>12636.31</v>
      </c>
      <c r="F21" s="30">
        <v>36851.11</v>
      </c>
      <c r="G21" s="30">
        <v>56785.14</v>
      </c>
      <c r="H21" s="30">
        <v>6936.62</v>
      </c>
      <c r="I21" s="30">
        <v>44023.6</v>
      </c>
      <c r="J21" s="30">
        <v>41390.48</v>
      </c>
      <c r="K21" s="30">
        <v>61918.43</v>
      </c>
      <c r="L21" s="30">
        <v>57307.13</v>
      </c>
      <c r="M21" s="30">
        <v>26975.48</v>
      </c>
      <c r="N21" s="30">
        <v>16067.83</v>
      </c>
      <c r="O21" s="30">
        <f t="shared" si="3"/>
        <v>507790.36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-23289.059999999998</v>
      </c>
    </row>
    <row r="24" spans="1:26" ht="18.75" customHeight="1">
      <c r="A24" s="26" t="s">
        <v>73</v>
      </c>
      <c r="B24" s="30">
        <v>1094.19</v>
      </c>
      <c r="C24" s="30">
        <v>823.25</v>
      </c>
      <c r="D24" s="30">
        <v>703.41</v>
      </c>
      <c r="E24" s="30">
        <v>200.6</v>
      </c>
      <c r="F24" s="30">
        <v>747.7</v>
      </c>
      <c r="G24" s="30">
        <v>1065.53</v>
      </c>
      <c r="H24" s="30">
        <v>182.36</v>
      </c>
      <c r="I24" s="30">
        <v>812.83</v>
      </c>
      <c r="J24" s="30">
        <v>726.85</v>
      </c>
      <c r="K24" s="30">
        <v>937.88</v>
      </c>
      <c r="L24" s="30">
        <v>859.72</v>
      </c>
      <c r="M24" s="30">
        <v>484.57</v>
      </c>
      <c r="N24" s="30">
        <v>252.7</v>
      </c>
      <c r="O24" s="30">
        <f t="shared" si="3"/>
        <v>8891.59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721.18</v>
      </c>
      <c r="M25" s="30">
        <v>408.2</v>
      </c>
      <c r="N25" s="30">
        <v>213.89</v>
      </c>
      <c r="O25" s="30">
        <f t="shared" si="3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3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4" ref="B29:O29">+B30+B32+B52+B53+B56-B57</f>
        <v>-57515.979999999996</v>
      </c>
      <c r="C29" s="30">
        <f>+C30+C32+C52+C53+C56-C57</f>
        <v>-59815.369999999995</v>
      </c>
      <c r="D29" s="30">
        <f t="shared" si="4"/>
        <v>-42807.38</v>
      </c>
      <c r="E29" s="30">
        <f t="shared" si="4"/>
        <v>-7455.87</v>
      </c>
      <c r="F29" s="30">
        <f t="shared" si="4"/>
        <v>-35828.86</v>
      </c>
      <c r="G29" s="30">
        <f t="shared" si="4"/>
        <v>-50395.82000000001</v>
      </c>
      <c r="H29" s="30">
        <f t="shared" si="4"/>
        <v>-9761.26</v>
      </c>
      <c r="I29" s="30">
        <f t="shared" si="4"/>
        <v>-70902.62</v>
      </c>
      <c r="J29" s="30">
        <f t="shared" si="4"/>
        <v>-47020.96</v>
      </c>
      <c r="K29" s="30">
        <f t="shared" si="4"/>
        <v>-37027.18</v>
      </c>
      <c r="L29" s="30">
        <f t="shared" si="4"/>
        <v>-31616.18</v>
      </c>
      <c r="M29" s="30">
        <f t="shared" si="4"/>
        <v>-24342.510000000002</v>
      </c>
      <c r="N29" s="30">
        <f t="shared" si="4"/>
        <v>-18538.809999999998</v>
      </c>
      <c r="O29" s="30">
        <f t="shared" si="4"/>
        <v>-493028.8</v>
      </c>
    </row>
    <row r="30" spans="1:15" ht="18.75" customHeight="1">
      <c r="A30" s="26" t="s">
        <v>40</v>
      </c>
      <c r="B30" s="31">
        <f>+B31</f>
        <v>-51431.6</v>
      </c>
      <c r="C30" s="31">
        <f>+C31</f>
        <v>-55237.6</v>
      </c>
      <c r="D30" s="31">
        <f aca="true" t="shared" si="5" ref="D30:O30">+D31</f>
        <v>-38896</v>
      </c>
      <c r="E30" s="31">
        <f t="shared" si="5"/>
        <v>-6340.4</v>
      </c>
      <c r="F30" s="31">
        <f t="shared" si="5"/>
        <v>-31671.2</v>
      </c>
      <c r="G30" s="31">
        <f t="shared" si="5"/>
        <v>-44470.8</v>
      </c>
      <c r="H30" s="31">
        <f t="shared" si="5"/>
        <v>-8747.2</v>
      </c>
      <c r="I30" s="31">
        <f t="shared" si="5"/>
        <v>-66382.8</v>
      </c>
      <c r="J30" s="31">
        <f t="shared" si="5"/>
        <v>-42979.2</v>
      </c>
      <c r="K30" s="31">
        <f t="shared" si="5"/>
        <v>-31812</v>
      </c>
      <c r="L30" s="31">
        <f t="shared" si="5"/>
        <v>-26835.6</v>
      </c>
      <c r="M30" s="31">
        <f t="shared" si="5"/>
        <v>-21648</v>
      </c>
      <c r="N30" s="31">
        <f t="shared" si="5"/>
        <v>-17133.6</v>
      </c>
      <c r="O30" s="31">
        <f t="shared" si="5"/>
        <v>-443586</v>
      </c>
    </row>
    <row r="31" spans="1:26" ht="18.75" customHeight="1">
      <c r="A31" s="27" t="s">
        <v>41</v>
      </c>
      <c r="B31" s="16">
        <f>ROUND((-B9)*$G$3,2)</f>
        <v>-51431.6</v>
      </c>
      <c r="C31" s="16">
        <f aca="true" t="shared" si="6" ref="C31:N31">ROUND((-C9)*$G$3,2)</f>
        <v>-55237.6</v>
      </c>
      <c r="D31" s="16">
        <f t="shared" si="6"/>
        <v>-38896</v>
      </c>
      <c r="E31" s="16">
        <f t="shared" si="6"/>
        <v>-6340.4</v>
      </c>
      <c r="F31" s="16">
        <f t="shared" si="6"/>
        <v>-31671.2</v>
      </c>
      <c r="G31" s="16">
        <f t="shared" si="6"/>
        <v>-44470.8</v>
      </c>
      <c r="H31" s="16">
        <f t="shared" si="6"/>
        <v>-8747.2</v>
      </c>
      <c r="I31" s="16">
        <f t="shared" si="6"/>
        <v>-66382.8</v>
      </c>
      <c r="J31" s="16">
        <f t="shared" si="6"/>
        <v>-42979.2</v>
      </c>
      <c r="K31" s="16">
        <f t="shared" si="6"/>
        <v>-31812</v>
      </c>
      <c r="L31" s="16">
        <f t="shared" si="6"/>
        <v>-26835.6</v>
      </c>
      <c r="M31" s="16">
        <f t="shared" si="6"/>
        <v>-21648</v>
      </c>
      <c r="N31" s="16">
        <f t="shared" si="6"/>
        <v>-17133.6</v>
      </c>
      <c r="O31" s="32">
        <f aca="true" t="shared" si="7" ref="O31:O57">SUM(B31:N31)</f>
        <v>-443586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-6084.38</v>
      </c>
      <c r="C32" s="31">
        <f aca="true" t="shared" si="8" ref="C32:O32">SUM(C33:C50)</f>
        <v>-4577.77</v>
      </c>
      <c r="D32" s="31">
        <f t="shared" si="8"/>
        <v>-3911.38</v>
      </c>
      <c r="E32" s="31">
        <f t="shared" si="8"/>
        <v>-1115.47</v>
      </c>
      <c r="F32" s="31">
        <f t="shared" si="8"/>
        <v>-4157.66</v>
      </c>
      <c r="G32" s="31">
        <f t="shared" si="8"/>
        <v>-5925.02</v>
      </c>
      <c r="H32" s="31">
        <f t="shared" si="8"/>
        <v>-1014.06</v>
      </c>
      <c r="I32" s="31">
        <f t="shared" si="8"/>
        <v>-4519.82</v>
      </c>
      <c r="J32" s="31">
        <f t="shared" si="8"/>
        <v>-4041.76</v>
      </c>
      <c r="K32" s="31">
        <f t="shared" si="8"/>
        <v>-5215.18</v>
      </c>
      <c r="L32" s="31">
        <f t="shared" si="8"/>
        <v>-4780.58</v>
      </c>
      <c r="M32" s="31">
        <f t="shared" si="8"/>
        <v>-2694.51</v>
      </c>
      <c r="N32" s="31">
        <f t="shared" si="8"/>
        <v>-1405.21</v>
      </c>
      <c r="O32" s="31">
        <f t="shared" si="8"/>
        <v>-49442.80000000001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-6084.38</v>
      </c>
      <c r="C41" s="33">
        <v>-4577.77</v>
      </c>
      <c r="D41" s="33">
        <v>-3911.38</v>
      </c>
      <c r="E41" s="33">
        <v>-1115.47</v>
      </c>
      <c r="F41" s="33">
        <v>-4157.66</v>
      </c>
      <c r="G41" s="33">
        <v>-5925.02</v>
      </c>
      <c r="H41" s="33">
        <v>-1014.06</v>
      </c>
      <c r="I41" s="33">
        <v>-4519.82</v>
      </c>
      <c r="J41" s="33">
        <v>-4041.76</v>
      </c>
      <c r="K41" s="33">
        <v>-5215.18</v>
      </c>
      <c r="L41" s="33">
        <v>-4780.58</v>
      </c>
      <c r="M41" s="33">
        <v>-2694.51</v>
      </c>
      <c r="N41" s="33">
        <v>-1405.21</v>
      </c>
      <c r="O41" s="33">
        <f t="shared" si="7"/>
        <v>-49442.80000000001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0" ref="B55:N55">+B18+B29</f>
        <v>1467723.4600000002</v>
      </c>
      <c r="C55" s="36">
        <f t="shared" si="10"/>
        <v>1067285.3000000003</v>
      </c>
      <c r="D55" s="36">
        <f t="shared" si="10"/>
        <v>929753.3600000001</v>
      </c>
      <c r="E55" s="36">
        <f t="shared" si="10"/>
        <v>268648.16</v>
      </c>
      <c r="F55" s="36">
        <f t="shared" si="10"/>
        <v>991923.5499999999</v>
      </c>
      <c r="G55" s="36">
        <f t="shared" si="10"/>
        <v>1417980.55</v>
      </c>
      <c r="H55" s="36">
        <f t="shared" si="10"/>
        <v>243437.41999999998</v>
      </c>
      <c r="I55" s="36">
        <f t="shared" si="10"/>
        <v>1060309.3900000001</v>
      </c>
      <c r="J55" s="36">
        <f t="shared" si="10"/>
        <v>953744.25</v>
      </c>
      <c r="K55" s="36">
        <f t="shared" si="10"/>
        <v>1261256.38</v>
      </c>
      <c r="L55" s="36">
        <f t="shared" si="10"/>
        <v>1159356.0999999999</v>
      </c>
      <c r="M55" s="36">
        <f t="shared" si="10"/>
        <v>651996.26</v>
      </c>
      <c r="N55" s="36">
        <f t="shared" si="10"/>
        <v>326489.9700000001</v>
      </c>
      <c r="O55" s="36">
        <f>SUM(B55:N55)</f>
        <v>11799904.15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1" ref="B61:O61">SUM(B62:B72)</f>
        <v>1467723.46</v>
      </c>
      <c r="C61" s="51">
        <f t="shared" si="11"/>
        <v>1067285.3</v>
      </c>
      <c r="D61" s="51">
        <f t="shared" si="11"/>
        <v>929753.36</v>
      </c>
      <c r="E61" s="51">
        <f t="shared" si="11"/>
        <v>268648.16</v>
      </c>
      <c r="F61" s="51">
        <f t="shared" si="11"/>
        <v>991923.56</v>
      </c>
      <c r="G61" s="51">
        <f t="shared" si="11"/>
        <v>1417980.55</v>
      </c>
      <c r="H61" s="51">
        <f t="shared" si="11"/>
        <v>243437.41</v>
      </c>
      <c r="I61" s="51">
        <f t="shared" si="11"/>
        <v>1060309.4</v>
      </c>
      <c r="J61" s="51">
        <f t="shared" si="11"/>
        <v>953744.24</v>
      </c>
      <c r="K61" s="51">
        <f t="shared" si="11"/>
        <v>1261256.38</v>
      </c>
      <c r="L61" s="51">
        <f t="shared" si="11"/>
        <v>1159356.1</v>
      </c>
      <c r="M61" s="51">
        <f t="shared" si="11"/>
        <v>651996.26</v>
      </c>
      <c r="N61" s="51">
        <f t="shared" si="11"/>
        <v>326489.96</v>
      </c>
      <c r="O61" s="36">
        <f t="shared" si="11"/>
        <v>11799904.14</v>
      </c>
      <c r="Q61"/>
    </row>
    <row r="62" spans="1:18" ht="18.75" customHeight="1">
      <c r="A62" s="26" t="s">
        <v>58</v>
      </c>
      <c r="B62" s="51">
        <v>1207258.56</v>
      </c>
      <c r="C62" s="51">
        <v>775170.56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1982429.12</v>
      </c>
      <c r="P62"/>
      <c r="Q62"/>
      <c r="R62" s="43"/>
    </row>
    <row r="63" spans="1:16" ht="18.75" customHeight="1">
      <c r="A63" s="26" t="s">
        <v>59</v>
      </c>
      <c r="B63" s="51">
        <v>260464.9</v>
      </c>
      <c r="C63" s="51">
        <v>292114.74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552579.64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929753.36</v>
      </c>
      <c r="E64" s="52">
        <v>0</v>
      </c>
      <c r="F64" s="52">
        <v>0</v>
      </c>
      <c r="G64" s="52">
        <v>0</v>
      </c>
      <c r="H64" s="51">
        <v>243437.41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1173190.77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268648.16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268648.16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991923.56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991923.56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1417980.55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1417980.55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1060309.4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1060309.4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953744.24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953744.24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1261256.38</v>
      </c>
      <c r="L70" s="31">
        <v>1159356.1</v>
      </c>
      <c r="M70" s="52">
        <v>0</v>
      </c>
      <c r="N70" s="52">
        <v>0</v>
      </c>
      <c r="O70" s="36">
        <f t="shared" si="12"/>
        <v>2420612.48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651996.26</v>
      </c>
      <c r="N71" s="52">
        <v>0</v>
      </c>
      <c r="O71" s="36">
        <f t="shared" si="12"/>
        <v>651996.26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326489.96</v>
      </c>
      <c r="O72" s="55">
        <f t="shared" si="12"/>
        <v>326489.96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2022-10-25T21:50:02Z</dcterms:modified>
  <cp:category/>
  <cp:version/>
  <cp:contentType/>
  <cp:contentStatus/>
</cp:coreProperties>
</file>