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<sst xmlns="http://schemas.openxmlformats.org/spreadsheetml/2006/main" count="90" uniqueCount="87">
  <si>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</si>
  <si>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</si>
  <si>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</si>
  <si>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</si>
  <si>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</si>
  <si>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</si>
  <si>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</si>
  <si>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</si>
  <si>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</si>
  <si>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</si>
  <si>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</si>
  <si>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</si>
  <si>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</si>
  <si>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</si>
  <si>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</si>
  <si>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</si>
  <si>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</si>
  <si>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</si>
  <si>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</si>
  <si>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</si>
  <si>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</si>
  <si>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</si>
  <si>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</si>
  <si>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</si>
  <si>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</si>
  <si>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</si>
  <si>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</si>
  <si>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</si>
  <si>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</si>
  <si>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</si>
  <si>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</si>
  <si>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</si>
  <si>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</si>
  <si>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</si>
  <si>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</si>
  <si>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</si>
  <si>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</si>
  <si>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</si>
  <si>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</si>
  <si>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</si>
  <si>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</si>
  <si>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</si>
  <si>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</si>
  <si>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</si>
  <si>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</si>
  <si>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</si>
  <si>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</si>
  <si>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</si>
  <si>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</si>
  <si>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</si>
  <si>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</si>
  <si>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</si>
  <si>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</si>
  <si>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</si>
  <si>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</si>
  <si>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</si>
  <si>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</si>
  <si>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</si>
  <si>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</si>
  <si>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</si>
  <si>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</si>
  <si>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</si>
  <si>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</si>
  <si>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</si>
  <si>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</si>
  <si>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</si>
  <si>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</si>
  <si>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</si>
  <si>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</si>
  <si>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</si>
  <si>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26/10/22 - VENCIMENTO 03/11/22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</si>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</sst>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403544</v>
      </c>
      <c r="C7" s="9">
        <f t="shared" si="0"/>
        <v>281094</v>
      </c>
      <c r="D7" s="9">
        <f t="shared" si="0"/>
        <v>282328</v>
      </c>
      <c r="E7" s="9">
        <f t="shared" si="0"/>
        <v>72244</v>
      </c>
      <c r="F7" s="9">
        <f t="shared" si="0"/>
        <v>243962</v>
      </c>
      <c r="G7" s="9">
        <f t="shared" si="0"/>
        <v>390048</v>
      </c>
      <c r="H7" s="9">
        <f t="shared" si="0"/>
        <v>45840</v>
      </c>
      <c r="I7" s="9">
        <f t="shared" si="0"/>
        <v>278266</v>
      </c>
      <c r="J7" s="9">
        <f t="shared" si="0"/>
        <v>242993</v>
      </c>
      <c r="K7" s="9">
        <f t="shared" si="0"/>
        <v>373603</v>
      </c>
      <c r="L7" s="9">
        <f t="shared" si="0"/>
        <v>279851</v>
      </c>
      <c r="M7" s="9">
        <f t="shared" si="0"/>
        <v>137153</v>
      </c>
      <c r="N7" s="9">
        <f t="shared" si="0"/>
        <v>87797</v>
      </c>
      <c r="O7" s="9">
        <f t="shared" si="0"/>
        <v>3118723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11839</v>
      </c>
      <c r="C8" s="11">
        <f t="shared" si="1"/>
        <v>12522</v>
      </c>
      <c r="D8" s="11">
        <f t="shared" si="1"/>
        <v>9348</v>
      </c>
      <c r="E8" s="11">
        <f t="shared" si="1"/>
        <v>2156</v>
      </c>
      <c r="F8" s="11">
        <f t="shared" si="1"/>
        <v>7200</v>
      </c>
      <c r="G8" s="11">
        <f t="shared" si="1"/>
        <v>10640</v>
      </c>
      <c r="H8" s="11">
        <f t="shared" si="1"/>
        <v>2052</v>
      </c>
      <c r="I8" s="11">
        <f t="shared" si="1"/>
        <v>13656</v>
      </c>
      <c r="J8" s="11">
        <f t="shared" si="1"/>
        <v>9942</v>
      </c>
      <c r="K8" s="11">
        <f t="shared" si="1"/>
        <v>7861</v>
      </c>
      <c r="L8" s="11">
        <f t="shared" si="1"/>
        <v>6536</v>
      </c>
      <c r="M8" s="11">
        <f t="shared" si="1"/>
        <v>5030</v>
      </c>
      <c r="N8" s="11">
        <f t="shared" si="1"/>
        <v>4032</v>
      </c>
      <c r="O8" s="11">
        <f t="shared" si="1"/>
        <v>102814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11839</v>
      </c>
      <c r="C9" s="11">
        <v>12522</v>
      </c>
      <c r="D9" s="11">
        <v>9348</v>
      </c>
      <c r="E9" s="11">
        <v>2156</v>
      </c>
      <c r="F9" s="11">
        <v>7200</v>
      </c>
      <c r="G9" s="11">
        <v>10640</v>
      </c>
      <c r="H9" s="11">
        <v>2052</v>
      </c>
      <c r="I9" s="11">
        <v>13652</v>
      </c>
      <c r="J9" s="11">
        <v>9942</v>
      </c>
      <c r="K9" s="11">
        <v>7853</v>
      </c>
      <c r="L9" s="11">
        <v>6536</v>
      </c>
      <c r="M9" s="11">
        <v>5024</v>
      </c>
      <c r="N9" s="11">
        <v>4024</v>
      </c>
      <c r="O9" s="11">
        <f>SUM(B9:N9)</f>
        <v>102788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8</v>
      </c>
      <c r="L10" s="13">
        <v>0</v>
      </c>
      <c r="M10" s="13">
        <v>6</v>
      </c>
      <c r="N10" s="13">
        <v>8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391705</v>
      </c>
      <c r="C11" s="13">
        <v>268572</v>
      </c>
      <c r="D11" s="13">
        <v>272980</v>
      </c>
      <c r="E11" s="13">
        <v>70088</v>
      </c>
      <c r="F11" s="13">
        <v>236762</v>
      </c>
      <c r="G11" s="13">
        <v>379408</v>
      </c>
      <c r="H11" s="13">
        <v>43788</v>
      </c>
      <c r="I11" s="13">
        <v>264610</v>
      </c>
      <c r="J11" s="13">
        <v>233051</v>
      </c>
      <c r="K11" s="13">
        <v>365742</v>
      </c>
      <c r="L11" s="13">
        <v>273315</v>
      </c>
      <c r="M11" s="13">
        <v>132123</v>
      </c>
      <c r="N11" s="13">
        <v>83765</v>
      </c>
      <c r="O11" s="11">
        <f>SUM(B11:N11)</f>
        <v>3015909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1.156919800760647</v>
      </c>
      <c r="C16" s="19">
        <v>1.203158325947335</v>
      </c>
      <c r="D16" s="19">
        <v>1.200606576081199</v>
      </c>
      <c r="E16" s="19">
        <v>0.846787179632379</v>
      </c>
      <c r="F16" s="19">
        <v>1.288523192444829</v>
      </c>
      <c r="G16" s="19">
        <v>1.377696203643901</v>
      </c>
      <c r="H16" s="19">
        <v>1.54292746071777</v>
      </c>
      <c r="I16" s="19">
        <v>1.209978571053163</v>
      </c>
      <c r="J16" s="19">
        <v>1.26483362324542</v>
      </c>
      <c r="K16" s="19">
        <v>1.097845766956102</v>
      </c>
      <c r="L16" s="19">
        <v>1.169057770137978</v>
      </c>
      <c r="M16" s="19">
        <v>1.188857454058598</v>
      </c>
      <c r="N16" s="19">
        <v>1.06305082220647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1503998.8100000003</v>
      </c>
      <c r="C18" s="24">
        <f t="shared" si="2"/>
        <v>1100997.23</v>
      </c>
      <c r="D18" s="24">
        <f t="shared" si="2"/>
        <v>961914.2300000002</v>
      </c>
      <c r="E18" s="24">
        <f t="shared" si="2"/>
        <v>301392.82</v>
      </c>
      <c r="F18" s="24">
        <f t="shared" si="2"/>
        <v>1025950.11</v>
      </c>
      <c r="G18" s="24">
        <f t="shared" si="2"/>
        <v>1466272.55</v>
      </c>
      <c r="H18" s="24">
        <f t="shared" si="2"/>
        <v>256239.25999999998</v>
      </c>
      <c r="I18" s="24">
        <f t="shared" si="2"/>
        <v>1103538.4599999997</v>
      </c>
      <c r="J18" s="24">
        <f t="shared" si="2"/>
        <v>995741.4899999999</v>
      </c>
      <c r="K18" s="24">
        <f t="shared" si="2"/>
        <v>1279822.88</v>
      </c>
      <c r="L18" s="24">
        <f t="shared" si="2"/>
        <v>1167218.18</v>
      </c>
      <c r="M18" s="24">
        <f t="shared" si="2"/>
        <v>672471.28</v>
      </c>
      <c r="N18" s="24">
        <f t="shared" si="2"/>
        <v>343707.18</v>
      </c>
      <c r="O18" s="24">
        <f>O19+O20+O21+O22+O23+O24+O25+O27</f>
        <v>12175746.17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1184966.6</v>
      </c>
      <c r="C19" s="30">
        <f t="shared" si="3"/>
        <v>852698.65</v>
      </c>
      <c r="D19" s="30">
        <f t="shared" si="3"/>
        <v>751105.41</v>
      </c>
      <c r="E19" s="30">
        <f t="shared" si="3"/>
        <v>328341.76</v>
      </c>
      <c r="F19" s="30">
        <f t="shared" si="3"/>
        <v>752281.22</v>
      </c>
      <c r="G19" s="30">
        <f t="shared" si="3"/>
        <v>989629.79</v>
      </c>
      <c r="H19" s="30">
        <f t="shared" si="3"/>
        <v>156153.96</v>
      </c>
      <c r="I19" s="30">
        <f t="shared" si="3"/>
        <v>838165.02</v>
      </c>
      <c r="J19" s="30">
        <f t="shared" si="3"/>
        <v>736171.59</v>
      </c>
      <c r="K19" s="30">
        <f t="shared" si="3"/>
        <v>1069886.91</v>
      </c>
      <c r="L19" s="30">
        <f t="shared" si="3"/>
        <v>912510.16</v>
      </c>
      <c r="M19" s="30">
        <f t="shared" si="3"/>
        <v>516051.88</v>
      </c>
      <c r="N19" s="30">
        <f t="shared" si="3"/>
        <v>298395.66</v>
      </c>
      <c r="O19" s="30">
        <f>SUM(B19:N19)</f>
        <v>9386358.610000001</v>
      </c>
    </row>
    <row r="20" spans="1:23" ht="18.75" customHeight="1">
      <c r="A20" s="26" t="s">
        <v>35</v>
      </c>
      <c r="B20" s="30">
        <f>IF(B16&lt;&gt;0,ROUND((B16-1)*B19,2),0)</f>
        <v>185944.72</v>
      </c>
      <c r="C20" s="30">
        <f aca="true" t="shared" si="4" ref="C20:N20">IF(C16&lt;&gt;0,ROUND((C16-1)*C19,2),0)</f>
        <v>173232.83</v>
      </c>
      <c r="D20" s="30">
        <f t="shared" si="4"/>
        <v>150676.68</v>
      </c>
      <c r="E20" s="30">
        <f t="shared" si="4"/>
        <v>-50306.17</v>
      </c>
      <c r="F20" s="30">
        <f t="shared" si="4"/>
        <v>217050.58</v>
      </c>
      <c r="G20" s="30">
        <f t="shared" si="4"/>
        <v>373779.41</v>
      </c>
      <c r="H20" s="30">
        <f t="shared" si="4"/>
        <v>84780.27</v>
      </c>
      <c r="I20" s="30">
        <f t="shared" si="4"/>
        <v>175996.69</v>
      </c>
      <c r="J20" s="30">
        <f t="shared" si="4"/>
        <v>194962.99</v>
      </c>
      <c r="K20" s="30">
        <f t="shared" si="4"/>
        <v>104683.91</v>
      </c>
      <c r="L20" s="30">
        <f t="shared" si="4"/>
        <v>154266.93</v>
      </c>
      <c r="M20" s="30">
        <f t="shared" si="4"/>
        <v>97460.24</v>
      </c>
      <c r="N20" s="30">
        <f t="shared" si="4"/>
        <v>18814.09</v>
      </c>
      <c r="O20" s="30">
        <f aca="true" t="shared" si="5" ref="O19:O27">SUM(B20:N20)</f>
        <v>1881343.17</v>
      </c>
      <c r="W20" s="62"/>
    </row>
    <row r="21" spans="1:15" ht="18.75" customHeight="1">
      <c r="A21" s="26" t="s">
        <v>36</v>
      </c>
      <c r="B21" s="30">
        <v>67337.21</v>
      </c>
      <c r="C21" s="30">
        <v>45735.9</v>
      </c>
      <c r="D21" s="30">
        <v>30424.02</v>
      </c>
      <c r="E21" s="30">
        <v>12224.54</v>
      </c>
      <c r="F21" s="30">
        <v>36058.63</v>
      </c>
      <c r="G21" s="30">
        <v>57025.52</v>
      </c>
      <c r="H21" s="30">
        <v>6761.02</v>
      </c>
      <c r="I21" s="30">
        <v>44132.96</v>
      </c>
      <c r="J21" s="30">
        <v>40982.83</v>
      </c>
      <c r="K21" s="30">
        <v>60460.67</v>
      </c>
      <c r="L21" s="30">
        <v>55959.03</v>
      </c>
      <c r="M21" s="30">
        <v>27234.25</v>
      </c>
      <c r="N21" s="30">
        <v>15733.31</v>
      </c>
      <c r="O21" s="30">
        <f t="shared" si="5"/>
        <v>500069.88999999996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1086.37</v>
      </c>
      <c r="C24" s="30">
        <v>810.22</v>
      </c>
      <c r="D24" s="30">
        <v>700.8</v>
      </c>
      <c r="E24" s="30">
        <v>218.84</v>
      </c>
      <c r="F24" s="30">
        <v>750.3</v>
      </c>
      <c r="G24" s="30">
        <v>1070.74</v>
      </c>
      <c r="H24" s="30">
        <v>184.97</v>
      </c>
      <c r="I24" s="30">
        <v>797.19</v>
      </c>
      <c r="J24" s="30">
        <v>729.46</v>
      </c>
      <c r="K24" s="30">
        <v>930.06</v>
      </c>
      <c r="L24" s="30">
        <v>846.69</v>
      </c>
      <c r="M24" s="30">
        <v>484.57</v>
      </c>
      <c r="N24" s="30">
        <v>252.72</v>
      </c>
      <c r="O24" s="30">
        <f t="shared" si="5"/>
        <v>8862.93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627.34</v>
      </c>
      <c r="G25" s="30">
        <v>845.1</v>
      </c>
      <c r="H25" s="30">
        <v>156.5</v>
      </c>
      <c r="I25" s="30">
        <v>661.21</v>
      </c>
      <c r="J25" s="30">
        <v>631.23</v>
      </c>
      <c r="K25" s="30">
        <v>812.53</v>
      </c>
      <c r="L25" s="30">
        <v>721.22</v>
      </c>
      <c r="M25" s="30">
        <v>408.2</v>
      </c>
      <c r="N25" s="30">
        <v>213.89</v>
      </c>
      <c r="O25" s="30">
        <f t="shared" si="5"/>
        <v>7556.5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-58132.52</v>
      </c>
      <c r="C29" s="30">
        <f>+C30+C32+C52+C53+C56-C57</f>
        <v>-59602.14</v>
      </c>
      <c r="D29" s="30">
        <f t="shared" si="6"/>
        <v>-45028.1</v>
      </c>
      <c r="E29" s="30">
        <f t="shared" si="6"/>
        <v>-10703.279999999999</v>
      </c>
      <c r="F29" s="30">
        <f t="shared" si="6"/>
        <v>-35852.14</v>
      </c>
      <c r="G29" s="30">
        <f t="shared" si="6"/>
        <v>-52770</v>
      </c>
      <c r="H29" s="30">
        <f t="shared" si="6"/>
        <v>-10057.349999999999</v>
      </c>
      <c r="I29" s="30">
        <f t="shared" si="6"/>
        <v>-64501.700000000004</v>
      </c>
      <c r="J29" s="30">
        <f t="shared" si="6"/>
        <v>-47801.05</v>
      </c>
      <c r="K29" s="30">
        <f t="shared" si="6"/>
        <v>-39724.92</v>
      </c>
      <c r="L29" s="30">
        <f t="shared" si="6"/>
        <v>-33466.55</v>
      </c>
      <c r="M29" s="30">
        <f t="shared" si="6"/>
        <v>-24800.11</v>
      </c>
      <c r="N29" s="30">
        <f t="shared" si="6"/>
        <v>-19110.78</v>
      </c>
      <c r="O29" s="30">
        <f t="shared" si="6"/>
        <v>-501550.63999999996</v>
      </c>
    </row>
    <row r="30" spans="1:15" ht="18.75" customHeight="1">
      <c r="A30" s="26" t="s">
        <v>40</v>
      </c>
      <c r="B30" s="31">
        <f>+B31</f>
        <v>-52091.6</v>
      </c>
      <c r="C30" s="31">
        <f>+C31</f>
        <v>-55096.8</v>
      </c>
      <c r="D30" s="31">
        <f aca="true" t="shared" si="7" ref="D30:O30">+D31</f>
        <v>-41131.2</v>
      </c>
      <c r="E30" s="31">
        <f t="shared" si="7"/>
        <v>-9486.4</v>
      </c>
      <c r="F30" s="31">
        <f t="shared" si="7"/>
        <v>-31680</v>
      </c>
      <c r="G30" s="31">
        <f t="shared" si="7"/>
        <v>-46816</v>
      </c>
      <c r="H30" s="31">
        <f t="shared" si="7"/>
        <v>-9028.8</v>
      </c>
      <c r="I30" s="31">
        <f t="shared" si="7"/>
        <v>-60068.8</v>
      </c>
      <c r="J30" s="31">
        <f t="shared" si="7"/>
        <v>-43744.8</v>
      </c>
      <c r="K30" s="31">
        <f t="shared" si="7"/>
        <v>-34553.2</v>
      </c>
      <c r="L30" s="31">
        <f t="shared" si="7"/>
        <v>-28758.4</v>
      </c>
      <c r="M30" s="31">
        <f t="shared" si="7"/>
        <v>-22105.6</v>
      </c>
      <c r="N30" s="31">
        <f t="shared" si="7"/>
        <v>-17705.6</v>
      </c>
      <c r="O30" s="31">
        <f t="shared" si="7"/>
        <v>-452267.19999999995</v>
      </c>
    </row>
    <row r="31" spans="1:26" ht="18.75" customHeight="1">
      <c r="A31" s="27" t="s">
        <v>41</v>
      </c>
      <c r="B31" s="16">
        <f>ROUND((-B9)*$G$3,2)</f>
        <v>-52091.6</v>
      </c>
      <c r="C31" s="16">
        <f aca="true" t="shared" si="8" ref="C31:N31">ROUND((-C9)*$G$3,2)</f>
        <v>-55096.8</v>
      </c>
      <c r="D31" s="16">
        <f t="shared" si="8"/>
        <v>-41131.2</v>
      </c>
      <c r="E31" s="16">
        <f t="shared" si="8"/>
        <v>-9486.4</v>
      </c>
      <c r="F31" s="16">
        <f t="shared" si="8"/>
        <v>-31680</v>
      </c>
      <c r="G31" s="16">
        <f t="shared" si="8"/>
        <v>-46816</v>
      </c>
      <c r="H31" s="16">
        <f t="shared" si="8"/>
        <v>-9028.8</v>
      </c>
      <c r="I31" s="16">
        <f t="shared" si="8"/>
        <v>-60068.8</v>
      </c>
      <c r="J31" s="16">
        <f t="shared" si="8"/>
        <v>-43744.8</v>
      </c>
      <c r="K31" s="16">
        <f t="shared" si="8"/>
        <v>-34553.2</v>
      </c>
      <c r="L31" s="16">
        <f t="shared" si="8"/>
        <v>-28758.4</v>
      </c>
      <c r="M31" s="16">
        <f t="shared" si="8"/>
        <v>-22105.6</v>
      </c>
      <c r="N31" s="16">
        <f t="shared" si="8"/>
        <v>-17705.6</v>
      </c>
      <c r="O31" s="32">
        <f aca="true" t="shared" si="9" ref="O31:O57">SUM(B31:N31)</f>
        <v>-452267.19999999995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SUM(B33:B50)</f>
        <v>-6040.92</v>
      </c>
      <c r="C32" s="31">
        <f aca="true" t="shared" si="10" ref="C32:O32">SUM(C33:C50)</f>
        <v>-4505.34</v>
      </c>
      <c r="D32" s="31">
        <f t="shared" si="10"/>
        <v>-3896.9</v>
      </c>
      <c r="E32" s="31">
        <f t="shared" si="10"/>
        <v>-1216.88</v>
      </c>
      <c r="F32" s="31">
        <f t="shared" si="10"/>
        <v>-4172.14</v>
      </c>
      <c r="G32" s="31">
        <f t="shared" si="10"/>
        <v>-5954</v>
      </c>
      <c r="H32" s="31">
        <f t="shared" si="10"/>
        <v>-1028.55</v>
      </c>
      <c r="I32" s="31">
        <f t="shared" si="10"/>
        <v>-4432.9</v>
      </c>
      <c r="J32" s="31">
        <f t="shared" si="10"/>
        <v>-4056.25</v>
      </c>
      <c r="K32" s="31">
        <f t="shared" si="10"/>
        <v>-5171.72</v>
      </c>
      <c r="L32" s="31">
        <f t="shared" si="10"/>
        <v>-4708.15</v>
      </c>
      <c r="M32" s="31">
        <f t="shared" si="10"/>
        <v>-2694.51</v>
      </c>
      <c r="N32" s="31">
        <f t="shared" si="10"/>
        <v>-1405.18</v>
      </c>
      <c r="O32" s="31">
        <f t="shared" si="10"/>
        <v>-49283.44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-6040.92</v>
      </c>
      <c r="C41" s="33">
        <v>-4505.34</v>
      </c>
      <c r="D41" s="33">
        <v>-3896.9</v>
      </c>
      <c r="E41" s="33">
        <v>-1216.88</v>
      </c>
      <c r="F41" s="33">
        <v>-4172.14</v>
      </c>
      <c r="G41" s="33">
        <v>-5954</v>
      </c>
      <c r="H41" s="33">
        <v>-1028.55</v>
      </c>
      <c r="I41" s="33">
        <v>-4432.9</v>
      </c>
      <c r="J41" s="33">
        <v>-4056.25</v>
      </c>
      <c r="K41" s="33">
        <v>-5171.72</v>
      </c>
      <c r="L41" s="33">
        <v>-4708.15</v>
      </c>
      <c r="M41" s="33">
        <v>-2694.51</v>
      </c>
      <c r="N41" s="33">
        <v>-1405.18</v>
      </c>
      <c r="O41" s="33">
        <f t="shared" si="9"/>
        <v>-49283.44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2" ref="B55:N55">+B18+B29</f>
        <v>1445866.2900000003</v>
      </c>
      <c r="C55" s="36">
        <f t="shared" si="12"/>
        <v>1041395.09</v>
      </c>
      <c r="D55" s="36">
        <f t="shared" si="12"/>
        <v>916886.1300000002</v>
      </c>
      <c r="E55" s="36">
        <f t="shared" si="12"/>
        <v>290689.54000000004</v>
      </c>
      <c r="F55" s="36">
        <f t="shared" si="12"/>
        <v>990097.97</v>
      </c>
      <c r="G55" s="36">
        <f t="shared" si="12"/>
        <v>1413502.55</v>
      </c>
      <c r="H55" s="36">
        <f t="shared" si="12"/>
        <v>246181.90999999997</v>
      </c>
      <c r="I55" s="36">
        <f t="shared" si="12"/>
        <v>1039036.7599999998</v>
      </c>
      <c r="J55" s="36">
        <f t="shared" si="12"/>
        <v>947940.4399999998</v>
      </c>
      <c r="K55" s="36">
        <f t="shared" si="12"/>
        <v>1240097.96</v>
      </c>
      <c r="L55" s="36">
        <f t="shared" si="12"/>
        <v>1133751.63</v>
      </c>
      <c r="M55" s="36">
        <f t="shared" si="12"/>
        <v>647671.17</v>
      </c>
      <c r="N55" s="36">
        <f t="shared" si="12"/>
        <v>324596.4</v>
      </c>
      <c r="O55" s="36">
        <f>SUM(B55:N55)</f>
        <v>11677713.84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 s="43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3" ref="B61:O61">SUM(B62:B72)</f>
        <v>1445866.29</v>
      </c>
      <c r="C61" s="51">
        <f t="shared" si="13"/>
        <v>1041395.09</v>
      </c>
      <c r="D61" s="51">
        <f t="shared" si="13"/>
        <v>916886.14</v>
      </c>
      <c r="E61" s="51">
        <f t="shared" si="13"/>
        <v>290689.54</v>
      </c>
      <c r="F61" s="51">
        <f t="shared" si="13"/>
        <v>990097.97</v>
      </c>
      <c r="G61" s="51">
        <f t="shared" si="13"/>
        <v>1413502.55</v>
      </c>
      <c r="H61" s="51">
        <f t="shared" si="13"/>
        <v>246181.91</v>
      </c>
      <c r="I61" s="51">
        <f t="shared" si="13"/>
        <v>1039036.76</v>
      </c>
      <c r="J61" s="51">
        <f t="shared" si="13"/>
        <v>947940.44</v>
      </c>
      <c r="K61" s="51">
        <f t="shared" si="13"/>
        <v>1240097.96</v>
      </c>
      <c r="L61" s="51">
        <f t="shared" si="13"/>
        <v>1133751.63</v>
      </c>
      <c r="M61" s="51">
        <f t="shared" si="13"/>
        <v>647671.17</v>
      </c>
      <c r="N61" s="51">
        <f t="shared" si="13"/>
        <v>324596.41</v>
      </c>
      <c r="O61" s="36">
        <f t="shared" si="13"/>
        <v>11677713.86</v>
      </c>
      <c r="Q61"/>
    </row>
    <row r="62" spans="1:18" ht="18.75" customHeight="1">
      <c r="A62" s="26" t="s">
        <v>58</v>
      </c>
      <c r="B62" s="51">
        <v>1189444.96</v>
      </c>
      <c r="C62" s="51">
        <v>756529.61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1945974.5699999998</v>
      </c>
      <c r="P62"/>
      <c r="Q62"/>
      <c r="R62" s="43"/>
    </row>
    <row r="63" spans="1:16" ht="18.75" customHeight="1">
      <c r="A63" s="26" t="s">
        <v>59</v>
      </c>
      <c r="B63" s="51">
        <v>256421.33</v>
      </c>
      <c r="C63" s="51">
        <v>284865.48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541286.8099999999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31">
        <v>916886.14</v>
      </c>
      <c r="E64" s="52">
        <v>0</v>
      </c>
      <c r="F64" s="52">
        <v>0</v>
      </c>
      <c r="G64" s="52">
        <v>0</v>
      </c>
      <c r="H64" s="51">
        <v>246181.91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1163068.05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31">
        <v>290689.54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290689.54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31">
        <v>990097.97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990097.97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1413502.55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1413502.55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1039036.76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1039036.76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947940.44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947940.44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1240097.96</v>
      </c>
      <c r="L70" s="31">
        <v>1133751.63</v>
      </c>
      <c r="M70" s="52">
        <v>0</v>
      </c>
      <c r="N70" s="52">
        <v>0</v>
      </c>
      <c r="O70" s="36">
        <f t="shared" si="14"/>
        <v>2373849.59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647671.17</v>
      </c>
      <c r="N71" s="52">
        <v>0</v>
      </c>
      <c r="O71" s="36">
        <f t="shared" si="14"/>
        <v>647671.17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324596.41</v>
      </c>
      <c r="O72" s="55">
        <f t="shared" si="14"/>
        <v>324596.41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2022-11-01T22:01:42Z</dcterms:modified>
  <cp:category/>
  <cp:version/>
  <cp:contentType/>
  <cp:contentStatus/>
</cp:coreProperties>
</file>