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<sst xmlns="http://schemas.openxmlformats.org/spreadsheetml/2006/main" count="83" uniqueCount="82">
  <si>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</si>
  <si>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</si>
  <si>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</si>
  <si>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</si>
  <si>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</si>
  <si>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</si>
  <si>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</si>
  <si>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</si>
  <si>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</si>
  <si>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</si>
  <si>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</si>
  <si>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</si>
  <si>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</si>
  <si>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</si>
  <si>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</si>
  <si>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</si>
  <si>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</si>
  <si>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</si>
  <si>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</si>
  <si>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</si>
  <si>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</si>
  <si>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</si>
  <si>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</si>
  <si>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</si>
  <si>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</si>
  <si>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</si>
  <si>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</si>
  <si>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</si>
  <si>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</si>
  <si>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</si>
  <si>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</si>
  <si>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</si>
  <si>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</si>
  <si>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</si>
  <si>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</si>
  <si>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</si>
  <si>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</si>
  <si>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</si>
  <si>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</si>
  <si>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</si>
  <si>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</si>
  <si>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</si>
  <si>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</si>
  <si>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</si>
  <si>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</si>
  <si>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</si>
  <si>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</si>
  <si>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</si>
  <si>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</si>
  <si>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</si>
  <si>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</si>
  <si>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</si>
  <si>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</si>
  <si>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</si>
  <si>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</si>
  <si>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</si>
  <si>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</si>
  <si>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</si>
  <si>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</si>
  <si>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</si>
  <si>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</si>
  <si>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</si>
  <si>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</si>
  <si>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</si>
  <si>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</si>
  <si>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</si>
  <si>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</si>
  <si>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</si>
  <si>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</si>
  <si>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</si>
  <si>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</si>
  <si>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</si>
  <si>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</si>
  <si>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</si>
  <si>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</si>
  <si>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</si>
  <si>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</si>
  <si>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</si>
  <si>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</si>
  <si>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24/05/23 - VENCIMENTO 31/05/23</t>
  </si>
  <si>
    <t>5.3. Revisão de Remuneração pelo Transporte Coletivo ¹</t>
  </si>
  <si>
    <t>¹ Revisões de abril: rede da madrugada, Arla 32, equipamentos embarcados, fator de transição e ar condicionado.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</si>
</sst>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6" sqref="B6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79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47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46</v>
      </c>
      <c r="B4" s="64" t="s">
        <v>45</v>
      </c>
      <c r="C4" s="65"/>
      <c r="D4" s="65"/>
      <c r="E4" s="65"/>
      <c r="F4" s="65"/>
      <c r="G4" s="65"/>
      <c r="H4" s="65"/>
      <c r="I4" s="65"/>
      <c r="J4" s="65"/>
      <c r="K4" s="63" t="s">
        <v>44</v>
      </c>
    </row>
    <row r="5" spans="1:11" ht="43.5" customHeight="1">
      <c r="A5" s="63"/>
      <c r="B5" s="48" t="s">
        <v>57</v>
      </c>
      <c r="C5" s="48" t="s">
        <v>43</v>
      </c>
      <c r="D5" s="49" t="s">
        <v>58</v>
      </c>
      <c r="E5" s="49" t="s">
        <v>59</v>
      </c>
      <c r="F5" s="49" t="s">
        <v>60</v>
      </c>
      <c r="G5" s="48" t="s">
        <v>61</v>
      </c>
      <c r="H5" s="49" t="s">
        <v>58</v>
      </c>
      <c r="I5" s="48" t="s">
        <v>42</v>
      </c>
      <c r="J5" s="48" t="s">
        <v>62</v>
      </c>
      <c r="K5" s="63"/>
    </row>
    <row r="6" spans="1:11" ht="18.75" customHeight="1">
      <c r="A6" s="63"/>
      <c r="B6" s="47" t="s">
        <v>41</v>
      </c>
      <c r="C6" s="47" t="s">
        <v>40</v>
      </c>
      <c r="D6" s="47" t="s">
        <v>39</v>
      </c>
      <c r="E6" s="47" t="s">
        <v>38</v>
      </c>
      <c r="F6" s="47" t="s">
        <v>37</v>
      </c>
      <c r="G6" s="47" t="s">
        <v>36</v>
      </c>
      <c r="H6" s="47" t="s">
        <v>35</v>
      </c>
      <c r="I6" s="47" t="s">
        <v>34</v>
      </c>
      <c r="J6" s="47" t="s">
        <v>33</v>
      </c>
      <c r="K6" s="63"/>
    </row>
    <row r="7" spans="1:14" ht="16.5" customHeight="1">
      <c r="A7" s="13" t="s">
        <v>32</v>
      </c>
      <c r="B7" s="46">
        <f>+B8+B11</f>
        <v>345824</v>
      </c>
      <c r="C7" s="46">
        <f aca="true" t="shared" si="0" ref="C7:J7">+C8+C11</f>
        <v>284731</v>
      </c>
      <c r="D7" s="46">
        <f t="shared" si="0"/>
        <v>341846</v>
      </c>
      <c r="E7" s="46">
        <f t="shared" si="0"/>
        <v>192008</v>
      </c>
      <c r="F7" s="46">
        <f t="shared" si="0"/>
        <v>241261</v>
      </c>
      <c r="G7" s="46">
        <f t="shared" si="0"/>
        <v>233462</v>
      </c>
      <c r="H7" s="46">
        <f t="shared" si="0"/>
        <v>247477</v>
      </c>
      <c r="I7" s="46">
        <f t="shared" si="0"/>
        <v>379564</v>
      </c>
      <c r="J7" s="46">
        <f t="shared" si="0"/>
        <v>125844</v>
      </c>
      <c r="K7" s="38">
        <f aca="true" t="shared" si="1" ref="K7:K13">SUM(B7:J7)</f>
        <v>2392017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16873</v>
      </c>
      <c r="C8" s="44">
        <f t="shared" si="2"/>
        <v>16817</v>
      </c>
      <c r="D8" s="44">
        <f t="shared" si="2"/>
        <v>15145</v>
      </c>
      <c r="E8" s="44">
        <f t="shared" si="2"/>
        <v>10913</v>
      </c>
      <c r="F8" s="44">
        <f t="shared" si="2"/>
        <v>12075</v>
      </c>
      <c r="G8" s="44">
        <f t="shared" si="2"/>
        <v>6120</v>
      </c>
      <c r="H8" s="44">
        <f t="shared" si="2"/>
        <v>5078</v>
      </c>
      <c r="I8" s="44">
        <f t="shared" si="2"/>
        <v>17015</v>
      </c>
      <c r="J8" s="44">
        <f t="shared" si="2"/>
        <v>3681</v>
      </c>
      <c r="K8" s="38">
        <f t="shared" si="1"/>
        <v>103717</v>
      </c>
      <c r="L8"/>
      <c r="M8"/>
      <c r="N8"/>
    </row>
    <row r="9" spans="1:14" ht="16.5" customHeight="1">
      <c r="A9" s="22" t="s">
        <v>31</v>
      </c>
      <c r="B9" s="44">
        <v>16808</v>
      </c>
      <c r="C9" s="44">
        <v>16815</v>
      </c>
      <c r="D9" s="44">
        <v>15143</v>
      </c>
      <c r="E9" s="44">
        <v>10752</v>
      </c>
      <c r="F9" s="44">
        <v>12060</v>
      </c>
      <c r="G9" s="44">
        <v>6119</v>
      </c>
      <c r="H9" s="44">
        <v>5078</v>
      </c>
      <c r="I9" s="44">
        <v>16954</v>
      </c>
      <c r="J9" s="44">
        <v>3681</v>
      </c>
      <c r="K9" s="38">
        <f t="shared" si="1"/>
        <v>103410</v>
      </c>
      <c r="L9"/>
      <c r="M9"/>
      <c r="N9"/>
    </row>
    <row r="10" spans="1:14" ht="16.5" customHeight="1">
      <c r="A10" s="22" t="s">
        <v>30</v>
      </c>
      <c r="B10" s="44">
        <v>65</v>
      </c>
      <c r="C10" s="44">
        <v>2</v>
      </c>
      <c r="D10" s="44">
        <v>2</v>
      </c>
      <c r="E10" s="44">
        <v>161</v>
      </c>
      <c r="F10" s="44">
        <v>15</v>
      </c>
      <c r="G10" s="44">
        <v>1</v>
      </c>
      <c r="H10" s="44">
        <v>0</v>
      </c>
      <c r="I10" s="44">
        <v>61</v>
      </c>
      <c r="J10" s="44">
        <v>0</v>
      </c>
      <c r="K10" s="38">
        <f t="shared" si="1"/>
        <v>307</v>
      </c>
      <c r="L10"/>
      <c r="M10"/>
      <c r="N10"/>
    </row>
    <row r="11" spans="1:14" ht="16.5" customHeight="1">
      <c r="A11" s="43" t="s">
        <v>66</v>
      </c>
      <c r="B11" s="42">
        <v>328951</v>
      </c>
      <c r="C11" s="42">
        <v>267914</v>
      </c>
      <c r="D11" s="42">
        <v>326701</v>
      </c>
      <c r="E11" s="42">
        <v>181095</v>
      </c>
      <c r="F11" s="42">
        <v>229186</v>
      </c>
      <c r="G11" s="42">
        <v>227342</v>
      </c>
      <c r="H11" s="42">
        <v>242399</v>
      </c>
      <c r="I11" s="42">
        <v>362549</v>
      </c>
      <c r="J11" s="42">
        <v>122163</v>
      </c>
      <c r="K11" s="38">
        <f t="shared" si="1"/>
        <v>2288300</v>
      </c>
      <c r="L11" s="59"/>
      <c r="M11" s="59"/>
      <c r="N11" s="59"/>
    </row>
    <row r="12" spans="1:14" ht="16.5" customHeight="1">
      <c r="A12" s="22" t="s">
        <v>78</v>
      </c>
      <c r="B12" s="42">
        <v>21721</v>
      </c>
      <c r="C12" s="42">
        <v>19367</v>
      </c>
      <c r="D12" s="42">
        <v>23828</v>
      </c>
      <c r="E12" s="42">
        <v>15797</v>
      </c>
      <c r="F12" s="42">
        <v>13117</v>
      </c>
      <c r="G12" s="42">
        <v>12130</v>
      </c>
      <c r="H12" s="42">
        <v>11746</v>
      </c>
      <c r="I12" s="42">
        <v>18401</v>
      </c>
      <c r="J12" s="42">
        <v>5205</v>
      </c>
      <c r="K12" s="38">
        <f t="shared" si="1"/>
        <v>141312</v>
      </c>
      <c r="L12" s="59"/>
      <c r="M12" s="59"/>
      <c r="N12" s="59"/>
    </row>
    <row r="13" spans="1:14" ht="16.5" customHeight="1">
      <c r="A13" s="22" t="s">
        <v>67</v>
      </c>
      <c r="B13" s="42">
        <f>+B11-B12</f>
        <v>307230</v>
      </c>
      <c r="C13" s="42">
        <f>+C11-C12</f>
        <v>248547</v>
      </c>
      <c r="D13" s="42">
        <f>+D11-D12</f>
        <v>302873</v>
      </c>
      <c r="E13" s="42">
        <f aca="true" t="shared" si="3" ref="E13:J13">+E11-E12</f>
        <v>165298</v>
      </c>
      <c r="F13" s="42">
        <f t="shared" si="3"/>
        <v>216069</v>
      </c>
      <c r="G13" s="42">
        <f t="shared" si="3"/>
        <v>215212</v>
      </c>
      <c r="H13" s="42">
        <f t="shared" si="3"/>
        <v>230653</v>
      </c>
      <c r="I13" s="42">
        <f t="shared" si="3"/>
        <v>344148</v>
      </c>
      <c r="J13" s="42">
        <f t="shared" si="3"/>
        <v>116958</v>
      </c>
      <c r="K13" s="38">
        <f t="shared" si="1"/>
        <v>2146988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29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.75" customHeight="1">
      <c r="A16" s="16" t="s">
        <v>68</v>
      </c>
      <c r="B16" s="41">
        <v>-0.0602</v>
      </c>
      <c r="C16" s="41">
        <v>-0.0662</v>
      </c>
      <c r="D16" s="41">
        <v>-0.0733</v>
      </c>
      <c r="E16" s="41">
        <v>-0.0638</v>
      </c>
      <c r="F16" s="41">
        <v>-0.0675</v>
      </c>
      <c r="G16" s="41">
        <v>-0.0682</v>
      </c>
      <c r="H16" s="41">
        <v>-0.0543</v>
      </c>
      <c r="I16" s="41">
        <v>-0.0548</v>
      </c>
      <c r="J16" s="41">
        <v>-0.062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28</v>
      </c>
      <c r="B18" s="39">
        <v>1.105546033457571</v>
      </c>
      <c r="C18" s="39">
        <v>1.160139556834053</v>
      </c>
      <c r="D18" s="39">
        <v>1.081945560434037</v>
      </c>
      <c r="E18" s="39">
        <v>1.354373713165549</v>
      </c>
      <c r="F18" s="39">
        <v>1.021847662309664</v>
      </c>
      <c r="G18" s="39">
        <v>1.138369951759031</v>
      </c>
      <c r="H18" s="39">
        <v>1.198793757814624</v>
      </c>
      <c r="I18" s="39">
        <v>1.102339685958983</v>
      </c>
      <c r="J18" s="39">
        <v>1.036448022769312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70</v>
      </c>
      <c r="B20" s="36">
        <f>SUM(B21:B28)</f>
        <v>1758234.3499999999</v>
      </c>
      <c r="C20" s="36">
        <f aca="true" t="shared" si="4" ref="C20:J20">SUM(C21:C28)</f>
        <v>1668401.4400000002</v>
      </c>
      <c r="D20" s="36">
        <f t="shared" si="4"/>
        <v>2067572.6099999999</v>
      </c>
      <c r="E20" s="36">
        <f t="shared" si="4"/>
        <v>1270272.7200000004</v>
      </c>
      <c r="F20" s="36">
        <f t="shared" si="4"/>
        <v>1267856.01</v>
      </c>
      <c r="G20" s="36">
        <f t="shared" si="4"/>
        <v>1380284.51</v>
      </c>
      <c r="H20" s="36">
        <f t="shared" si="4"/>
        <v>1232469.91</v>
      </c>
      <c r="I20" s="36">
        <f t="shared" si="4"/>
        <v>1767112.08</v>
      </c>
      <c r="J20" s="36">
        <f t="shared" si="4"/>
        <v>618245.9100000001</v>
      </c>
      <c r="K20" s="36">
        <f aca="true" t="shared" si="5" ref="K20:K28">SUM(B20:J20)</f>
        <v>13030449.540000001</v>
      </c>
      <c r="L20"/>
      <c r="M20"/>
      <c r="N20"/>
    </row>
    <row r="21" spans="1:14" ht="16.5" customHeight="1">
      <c r="A21" s="35" t="s">
        <v>27</v>
      </c>
      <c r="B21" s="58">
        <f>ROUND((B15+B16)*B7,2)</f>
        <v>1532311.56</v>
      </c>
      <c r="C21" s="58">
        <f>ROUND((C15+C16)*C7,2)</f>
        <v>1385985.09</v>
      </c>
      <c r="D21" s="58">
        <f aca="true" t="shared" si="6" ref="D21:J21">ROUND((D15+D16)*D7,2)</f>
        <v>1844669.39</v>
      </c>
      <c r="E21" s="58">
        <f t="shared" si="6"/>
        <v>900824.73</v>
      </c>
      <c r="F21" s="58">
        <f t="shared" si="6"/>
        <v>1197836.74</v>
      </c>
      <c r="G21" s="58">
        <f t="shared" si="6"/>
        <v>1170858.62</v>
      </c>
      <c r="H21" s="58">
        <f t="shared" si="6"/>
        <v>988225.16</v>
      </c>
      <c r="I21" s="58">
        <f t="shared" si="6"/>
        <v>1531047.31</v>
      </c>
      <c r="J21" s="58">
        <f t="shared" si="6"/>
        <v>574377.18</v>
      </c>
      <c r="K21" s="30">
        <f t="shared" si="5"/>
        <v>11126135.78</v>
      </c>
      <c r="L21"/>
      <c r="M21"/>
      <c r="N21"/>
    </row>
    <row r="22" spans="1:14" ht="16.5" customHeight="1">
      <c r="A22" s="18" t="s">
        <v>26</v>
      </c>
      <c r="B22" s="30">
        <f aca="true" t="shared" si="7" ref="B22:J22">IF(B18&lt;&gt;0,ROUND((B18-1)*B21,2),0)</f>
        <v>161729.41</v>
      </c>
      <c r="C22" s="30">
        <f t="shared" si="7"/>
        <v>221951.04</v>
      </c>
      <c r="D22" s="30">
        <f t="shared" si="7"/>
        <v>151162.47</v>
      </c>
      <c r="E22" s="30">
        <f t="shared" si="7"/>
        <v>319228.6</v>
      </c>
      <c r="F22" s="30">
        <f t="shared" si="7"/>
        <v>26169.93</v>
      </c>
      <c r="G22" s="30">
        <f t="shared" si="7"/>
        <v>162011.65</v>
      </c>
      <c r="H22" s="30">
        <f t="shared" si="7"/>
        <v>196452.99</v>
      </c>
      <c r="I22" s="30">
        <f t="shared" si="7"/>
        <v>156686.9</v>
      </c>
      <c r="J22" s="30">
        <f t="shared" si="7"/>
        <v>20934.91</v>
      </c>
      <c r="K22" s="30">
        <f t="shared" si="5"/>
        <v>1416327.9</v>
      </c>
      <c r="L22"/>
      <c r="M22"/>
      <c r="N22"/>
    </row>
    <row r="23" spans="1:14" ht="16.5" customHeight="1">
      <c r="A23" s="18" t="s">
        <v>25</v>
      </c>
      <c r="B23" s="30">
        <v>59941.89</v>
      </c>
      <c r="C23" s="30">
        <v>54661.08</v>
      </c>
      <c r="D23" s="30">
        <v>63689.81</v>
      </c>
      <c r="E23" s="30">
        <v>45053.09</v>
      </c>
      <c r="F23" s="30">
        <v>40361.3</v>
      </c>
      <c r="G23" s="30">
        <v>43759.64</v>
      </c>
      <c r="H23" s="30">
        <v>42515.54</v>
      </c>
      <c r="I23" s="30">
        <v>73341.68</v>
      </c>
      <c r="J23" s="30">
        <v>20311.18</v>
      </c>
      <c r="K23" s="30">
        <f t="shared" si="5"/>
        <v>443635.20999999996</v>
      </c>
      <c r="L23"/>
      <c r="M23"/>
      <c r="N23"/>
    </row>
    <row r="24" spans="1:14" ht="16.5" customHeight="1">
      <c r="A24" s="18" t="s">
        <v>24</v>
      </c>
      <c r="B24" s="30">
        <v>1729.43</v>
      </c>
      <c r="C24" s="34">
        <v>3458.86</v>
      </c>
      <c r="D24" s="34">
        <v>5188.29</v>
      </c>
      <c r="E24" s="30">
        <v>3458.86</v>
      </c>
      <c r="F24" s="30">
        <v>1729.43</v>
      </c>
      <c r="G24" s="34">
        <v>1729.43</v>
      </c>
      <c r="H24" s="34">
        <v>3458.86</v>
      </c>
      <c r="I24" s="34">
        <v>3458.86</v>
      </c>
      <c r="J24" s="34">
        <v>1729.43</v>
      </c>
      <c r="K24" s="30">
        <f t="shared" si="5"/>
        <v>25941.45</v>
      </c>
      <c r="L24"/>
      <c r="M24"/>
      <c r="N24"/>
    </row>
    <row r="25" spans="1:14" ht="16.5" customHeight="1">
      <c r="A25" s="18" t="s">
        <v>23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69</v>
      </c>
      <c r="B26" s="30">
        <v>1323.45</v>
      </c>
      <c r="C26" s="30">
        <v>1255.71</v>
      </c>
      <c r="D26" s="30">
        <v>1557.92</v>
      </c>
      <c r="E26" s="30">
        <v>956.11</v>
      </c>
      <c r="F26" s="30">
        <v>956.11</v>
      </c>
      <c r="G26" s="30">
        <v>1039.48</v>
      </c>
      <c r="H26" s="30">
        <v>927.45</v>
      </c>
      <c r="I26" s="30">
        <v>1331.26</v>
      </c>
      <c r="J26" s="30">
        <v>466.33</v>
      </c>
      <c r="K26" s="30">
        <f t="shared" si="5"/>
        <v>9813.819999999998</v>
      </c>
      <c r="L26" s="59"/>
      <c r="M26" s="59"/>
      <c r="N26" s="59"/>
    </row>
    <row r="27" spans="1:14" ht="16.5" customHeight="1">
      <c r="A27" s="18" t="s">
        <v>76</v>
      </c>
      <c r="B27" s="30">
        <v>340.09</v>
      </c>
      <c r="C27" s="30">
        <v>290.2</v>
      </c>
      <c r="D27" s="30">
        <v>343.13</v>
      </c>
      <c r="E27" s="30">
        <v>199.55</v>
      </c>
      <c r="F27" s="30">
        <v>226.32</v>
      </c>
      <c r="G27" s="30">
        <v>230.58</v>
      </c>
      <c r="H27" s="30">
        <v>228.15</v>
      </c>
      <c r="I27" s="30">
        <v>294.46</v>
      </c>
      <c r="J27" s="30">
        <v>113.16</v>
      </c>
      <c r="K27" s="30">
        <f t="shared" si="5"/>
        <v>2265.64</v>
      </c>
      <c r="L27" s="59"/>
      <c r="M27" s="59"/>
      <c r="N27" s="59"/>
    </row>
    <row r="28" spans="1:14" ht="16.5" customHeight="1">
      <c r="A28" s="18" t="s">
        <v>77</v>
      </c>
      <c r="B28" s="30">
        <v>858.52</v>
      </c>
      <c r="C28" s="30">
        <v>799.46</v>
      </c>
      <c r="D28" s="30">
        <v>961.6</v>
      </c>
      <c r="E28" s="30">
        <v>551.78</v>
      </c>
      <c r="F28" s="30">
        <v>576.18</v>
      </c>
      <c r="G28" s="30">
        <v>655.11</v>
      </c>
      <c r="H28" s="30">
        <v>661.76</v>
      </c>
      <c r="I28" s="30">
        <v>951.61</v>
      </c>
      <c r="J28" s="30">
        <v>313.72</v>
      </c>
      <c r="K28" s="30">
        <f t="shared" si="5"/>
        <v>6329.74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22</v>
      </c>
      <c r="B31" s="30">
        <f aca="true" t="shared" si="8" ref="B31:J31">+B32+B37+B49</f>
        <v>171475.36</v>
      </c>
      <c r="C31" s="30">
        <f t="shared" si="8"/>
        <v>44254.54999999999</v>
      </c>
      <c r="D31" s="30">
        <f t="shared" si="8"/>
        <v>201108.63000000006</v>
      </c>
      <c r="E31" s="30">
        <f t="shared" si="8"/>
        <v>287282</v>
      </c>
      <c r="F31" s="30">
        <f t="shared" si="8"/>
        <v>174719.19</v>
      </c>
      <c r="G31" s="30">
        <f t="shared" si="8"/>
        <v>43399.630000000005</v>
      </c>
      <c r="H31" s="30">
        <f t="shared" si="8"/>
        <v>33140.97</v>
      </c>
      <c r="I31" s="30">
        <f t="shared" si="8"/>
        <v>69631.73000000001</v>
      </c>
      <c r="J31" s="30">
        <f t="shared" si="8"/>
        <v>51569.73</v>
      </c>
      <c r="K31" s="30">
        <f aca="true" t="shared" si="9" ref="K31:K39">SUM(B31:J31)</f>
        <v>1076581.79</v>
      </c>
      <c r="L31"/>
      <c r="M31"/>
      <c r="N31"/>
    </row>
    <row r="32" spans="1:14" ht="16.5" customHeight="1">
      <c r="A32" s="18" t="s">
        <v>21</v>
      </c>
      <c r="B32" s="30">
        <f aca="true" t="shared" si="10" ref="B32:J32">B33+B34+B35+B36</f>
        <v>-118292.12</v>
      </c>
      <c r="C32" s="30">
        <f t="shared" si="10"/>
        <v>-80666.85</v>
      </c>
      <c r="D32" s="30">
        <f t="shared" si="10"/>
        <v>-82072.34999999999</v>
      </c>
      <c r="E32" s="30">
        <f t="shared" si="10"/>
        <v>-106373.46</v>
      </c>
      <c r="F32" s="30">
        <f t="shared" si="10"/>
        <v>-53064</v>
      </c>
      <c r="G32" s="30">
        <f t="shared" si="10"/>
        <v>-98956.16</v>
      </c>
      <c r="H32" s="30">
        <f t="shared" si="10"/>
        <v>-35831.05</v>
      </c>
      <c r="I32" s="30">
        <f t="shared" si="10"/>
        <v>-95646.22</v>
      </c>
      <c r="J32" s="30">
        <f t="shared" si="10"/>
        <v>-22689.97</v>
      </c>
      <c r="K32" s="30">
        <f t="shared" si="9"/>
        <v>-693592.18</v>
      </c>
      <c r="L32"/>
      <c r="M32"/>
      <c r="N32"/>
    </row>
    <row r="33" spans="1:14" s="23" customFormat="1" ht="16.5" customHeight="1">
      <c r="A33" s="29" t="s">
        <v>54</v>
      </c>
      <c r="B33" s="30">
        <f aca="true" t="shared" si="11" ref="B33:J33">-ROUND((B9)*$E$3,2)</f>
        <v>-73955.2</v>
      </c>
      <c r="C33" s="30">
        <f t="shared" si="11"/>
        <v>-73986</v>
      </c>
      <c r="D33" s="30">
        <f t="shared" si="11"/>
        <v>-66629.2</v>
      </c>
      <c r="E33" s="30">
        <f t="shared" si="11"/>
        <v>-47308.8</v>
      </c>
      <c r="F33" s="30">
        <f t="shared" si="11"/>
        <v>-53064</v>
      </c>
      <c r="G33" s="30">
        <f t="shared" si="11"/>
        <v>-26923.6</v>
      </c>
      <c r="H33" s="30">
        <f t="shared" si="11"/>
        <v>-22343.2</v>
      </c>
      <c r="I33" s="30">
        <f t="shared" si="11"/>
        <v>-74597.6</v>
      </c>
      <c r="J33" s="30">
        <f t="shared" si="11"/>
        <v>-16196.4</v>
      </c>
      <c r="K33" s="30">
        <f t="shared" si="9"/>
        <v>-455004</v>
      </c>
      <c r="L33" s="28"/>
      <c r="M33"/>
      <c r="N33"/>
    </row>
    <row r="34" spans="1:14" ht="16.5" customHeight="1">
      <c r="A34" s="25" t="s">
        <v>20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19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18</v>
      </c>
      <c r="B36" s="30">
        <v>-44336.92</v>
      </c>
      <c r="C36" s="30">
        <v>-6680.85</v>
      </c>
      <c r="D36" s="30">
        <v>-15443.15</v>
      </c>
      <c r="E36" s="30">
        <v>-59064.66</v>
      </c>
      <c r="F36" s="26">
        <v>0</v>
      </c>
      <c r="G36" s="30">
        <v>-72032.56</v>
      </c>
      <c r="H36" s="30">
        <v>-13487.85</v>
      </c>
      <c r="I36" s="30">
        <v>-21048.62</v>
      </c>
      <c r="J36" s="30">
        <v>-6493.57</v>
      </c>
      <c r="K36" s="30">
        <f t="shared" si="9"/>
        <v>-238588.18000000002</v>
      </c>
      <c r="L36"/>
      <c r="M36"/>
      <c r="N36"/>
    </row>
    <row r="37" spans="1:14" s="23" customFormat="1" ht="16.5" customHeight="1">
      <c r="A37" s="18" t="s">
        <v>17</v>
      </c>
      <c r="B37" s="27">
        <f aca="true" t="shared" si="12" ref="B37:J37">SUM(B38:B47)</f>
        <v>0</v>
      </c>
      <c r="C37" s="27">
        <f t="shared" si="12"/>
        <v>0</v>
      </c>
      <c r="D37" s="27">
        <f t="shared" si="12"/>
        <v>-22382.449999999953</v>
      </c>
      <c r="E37" s="27">
        <f t="shared" si="12"/>
        <v>0</v>
      </c>
      <c r="F37" s="27">
        <f t="shared" si="12"/>
        <v>0</v>
      </c>
      <c r="G37" s="27">
        <f t="shared" si="12"/>
        <v>0</v>
      </c>
      <c r="H37" s="27">
        <f t="shared" si="12"/>
        <v>0</v>
      </c>
      <c r="I37" s="27">
        <f t="shared" si="12"/>
        <v>0</v>
      </c>
      <c r="J37" s="27">
        <f t="shared" si="12"/>
        <v>-6479.6</v>
      </c>
      <c r="K37" s="30">
        <f t="shared" si="9"/>
        <v>-28862.049999999952</v>
      </c>
      <c r="L37"/>
      <c r="M37"/>
      <c r="N37"/>
    </row>
    <row r="38" spans="1:14" ht="16.5" customHeight="1">
      <c r="A38" s="25" t="s">
        <v>16</v>
      </c>
      <c r="B38" s="17">
        <v>0</v>
      </c>
      <c r="C38" s="17">
        <v>0</v>
      </c>
      <c r="D38" s="27">
        <v>-22382.45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-6479.6</v>
      </c>
      <c r="K38" s="30">
        <f t="shared" si="9"/>
        <v>-28862.050000000003</v>
      </c>
      <c r="L38"/>
      <c r="M38"/>
      <c r="N38"/>
    </row>
    <row r="39" spans="1:14" ht="16.5" customHeight="1">
      <c r="A39" s="25" t="s">
        <v>15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14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13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12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11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10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64</v>
      </c>
      <c r="B45" s="17">
        <v>0</v>
      </c>
      <c r="C45" s="17">
        <v>0</v>
      </c>
      <c r="D45" s="17">
        <v>1701000</v>
      </c>
      <c r="E45" s="17">
        <v>0</v>
      </c>
      <c r="F45" s="17">
        <v>0</v>
      </c>
      <c r="G45" s="17">
        <v>0</v>
      </c>
      <c r="H45" s="17">
        <v>1098000</v>
      </c>
      <c r="I45" s="17">
        <v>0</v>
      </c>
      <c r="J45" s="17">
        <v>0</v>
      </c>
      <c r="K45" s="30">
        <f aca="true" t="shared" si="13" ref="K45:K52">SUM(B45:J45)</f>
        <v>2799000</v>
      </c>
      <c r="L45" s="24"/>
      <c r="M45"/>
      <c r="N45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-1701000</v>
      </c>
      <c r="E46" s="17">
        <v>0</v>
      </c>
      <c r="F46" s="17">
        <v>0</v>
      </c>
      <c r="G46" s="17">
        <v>0</v>
      </c>
      <c r="H46" s="17">
        <v>-1098000</v>
      </c>
      <c r="I46" s="17">
        <v>0</v>
      </c>
      <c r="J46" s="17">
        <v>0</v>
      </c>
      <c r="K46" s="30">
        <f t="shared" si="13"/>
        <v>-2799000</v>
      </c>
      <c r="L46" s="24"/>
      <c r="M46"/>
      <c r="N46"/>
    </row>
    <row r="47" spans="1:14" s="23" customFormat="1" ht="16.5" customHeight="1">
      <c r="A47" s="25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30">
        <f t="shared" si="13"/>
        <v>0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80</v>
      </c>
      <c r="B49" s="17">
        <v>289767.48</v>
      </c>
      <c r="C49" s="17">
        <v>124921.4</v>
      </c>
      <c r="D49" s="17">
        <v>305563.43</v>
      </c>
      <c r="E49" s="17">
        <v>393655.46</v>
      </c>
      <c r="F49" s="17">
        <v>227783.19</v>
      </c>
      <c r="G49" s="17">
        <v>142355.79</v>
      </c>
      <c r="H49" s="17">
        <v>68972.02</v>
      </c>
      <c r="I49" s="17">
        <v>165277.95</v>
      </c>
      <c r="J49" s="17">
        <v>80739.3</v>
      </c>
      <c r="K49" s="30">
        <f t="shared" si="13"/>
        <v>1799036.02</v>
      </c>
      <c r="L49"/>
      <c r="M49"/>
      <c r="N49"/>
    </row>
    <row r="50" spans="1:14" ht="16.5" customHeight="1">
      <c r="A50" s="18" t="s">
        <v>71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72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73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1929709.71</v>
      </c>
      <c r="C54" s="27">
        <f t="shared" si="15"/>
        <v>1712655.9900000002</v>
      </c>
      <c r="D54" s="27">
        <f t="shared" si="15"/>
        <v>2268681.2399999998</v>
      </c>
      <c r="E54" s="27">
        <f t="shared" si="15"/>
        <v>1557554.7200000004</v>
      </c>
      <c r="F54" s="27">
        <f t="shared" si="15"/>
        <v>1442575.2</v>
      </c>
      <c r="G54" s="27">
        <f t="shared" si="15"/>
        <v>1423684.1400000001</v>
      </c>
      <c r="H54" s="27">
        <f t="shared" si="15"/>
        <v>1265610.88</v>
      </c>
      <c r="I54" s="27">
        <f t="shared" si="15"/>
        <v>1836743.81</v>
      </c>
      <c r="J54" s="27">
        <f t="shared" si="15"/>
        <v>669815.6400000001</v>
      </c>
      <c r="K54" s="20">
        <f>SUM(B54:J54)</f>
        <v>14107031.33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1929709.7200000002</v>
      </c>
      <c r="C60" s="10">
        <f t="shared" si="17"/>
        <v>1712655.988976647</v>
      </c>
      <c r="D60" s="10">
        <f t="shared" si="17"/>
        <v>2268681.2322263424</v>
      </c>
      <c r="E60" s="10">
        <f t="shared" si="17"/>
        <v>1557554.7213889882</v>
      </c>
      <c r="F60" s="10">
        <f t="shared" si="17"/>
        <v>1442575.2043883277</v>
      </c>
      <c r="G60" s="10">
        <f t="shared" si="17"/>
        <v>1423684.1422885908</v>
      </c>
      <c r="H60" s="10">
        <f t="shared" si="17"/>
        <v>1265610.883626223</v>
      </c>
      <c r="I60" s="10">
        <f>SUM(I61:I73)</f>
        <v>1836743.8</v>
      </c>
      <c r="J60" s="10">
        <f t="shared" si="17"/>
        <v>669815.641995955</v>
      </c>
      <c r="K60" s="5">
        <f>SUM(K61:K73)</f>
        <v>14107031.334891073</v>
      </c>
      <c r="L60" s="9"/>
    </row>
    <row r="61" spans="1:12" ht="16.5" customHeight="1">
      <c r="A61" s="7" t="s">
        <v>55</v>
      </c>
      <c r="B61" s="8">
        <v>1691454.12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1691454.12</v>
      </c>
      <c r="L61"/>
    </row>
    <row r="62" spans="1:12" ht="16.5" customHeight="1">
      <c r="A62" s="7" t="s">
        <v>56</v>
      </c>
      <c r="B62" s="8">
        <v>238255.59999999998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238255.59999999998</v>
      </c>
      <c r="L62"/>
    </row>
    <row r="63" spans="1:12" ht="16.5" customHeight="1">
      <c r="A63" s="7" t="s">
        <v>4</v>
      </c>
      <c r="B63" s="6">
        <v>0</v>
      </c>
      <c r="C63" s="8">
        <v>1712655.988976647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1712655.988976647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2268681.2322263424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2268681.2322263424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1557554.7213889882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1557554.7213889882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1442575.2043883277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1442575.2043883277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1423684.1422885908</v>
      </c>
      <c r="H67" s="6">
        <v>0</v>
      </c>
      <c r="I67" s="6">
        <v>0</v>
      </c>
      <c r="J67" s="6">
        <v>0</v>
      </c>
      <c r="K67" s="5">
        <f t="shared" si="18"/>
        <v>1423684.1422885908</v>
      </c>
    </row>
    <row r="68" spans="1:11" ht="16.5" customHeight="1">
      <c r="A68" s="7" t="s">
        <v>48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1265610.883626223</v>
      </c>
      <c r="I68" s="6">
        <v>0</v>
      </c>
      <c r="J68" s="6">
        <v>0</v>
      </c>
      <c r="K68" s="5">
        <f t="shared" si="18"/>
        <v>1265610.883626223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697107.49</v>
      </c>
      <c r="J70" s="6">
        <v>0</v>
      </c>
      <c r="K70" s="5">
        <f t="shared" si="18"/>
        <v>697107.49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1139636.31</v>
      </c>
      <c r="J71" s="6">
        <v>0</v>
      </c>
      <c r="K71" s="5">
        <f t="shared" si="18"/>
        <v>1139636.31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669815.641995955</v>
      </c>
      <c r="K72" s="5">
        <f t="shared" si="18"/>
        <v>669815.641995955</v>
      </c>
    </row>
    <row r="73" spans="1:11" ht="18" customHeight="1">
      <c r="A73" s="4" t="s">
        <v>63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74</v>
      </c>
      <c r="B74"/>
      <c r="C74"/>
      <c r="D74"/>
      <c r="E74"/>
      <c r="F74"/>
      <c r="G74"/>
      <c r="H74"/>
      <c r="I74"/>
      <c r="J74"/>
    </row>
    <row r="75" ht="18" customHeight="1">
      <c r="A75" s="57" t="s">
        <v>81</v>
      </c>
    </row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2023-05-30T20:04:44Z</dcterms:modified>
  <cp:category/>
  <cp:version/>
  <cp:contentType/>
  <cp:contentStatus/>
</cp:coreProperties>
</file>