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<sst xmlns="http://schemas.openxmlformats.org/spreadsheetml/2006/main" count="88" uniqueCount="85">
  <si>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</si>
  <si>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</si>
  <si>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</si>
  <si>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</si>
  <si>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</si>
  <si>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</si>
  <si>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</si>
  <si>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</si>
  <si>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</si>
  <si>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</si>
  <si>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</si>
  <si>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</si>
  <si>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</si>
  <si>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</si>
  <si>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</si>
  <si>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</si>
  <si>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</si>
  <si>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</si>
  <si>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</si>
  <si>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</si>
  <si>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</si>
  <si>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</si>
  <si>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</si>
  <si>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</si>
  <si>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</si>
  <si>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</si>
  <si>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</si>
  <si>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</si>
  <si>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</si>
  <si>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</si>
  <si>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</si>
  <si>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</si>
  <si>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</si>
  <si>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</si>
  <si>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</si>
  <si>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</si>
  <si>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</si>
  <si>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</si>
  <si>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</si>
  <si>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</si>
  <si>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</si>
  <si>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</si>
  <si>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</si>
  <si>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</si>
  <si>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</si>
  <si>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</si>
  <si>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</si>
  <si>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</si>
  <si>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</si>
  <si>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</si>
  <si>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</si>
  <si>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</si>
  <si>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</si>
  <si>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</si>
  <si>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</si>
  <si>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</si>
  <si>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</si>
  <si>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</si>
  <si>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</si>
  <si>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</si>
  <si>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</si>
  <si>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</si>
  <si>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</si>
  <si>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</si>
  <si>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</si>
  <si>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</si>
  <si>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</si>
  <si>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</si>
  <si>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</si>
  <si>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</si>
  <si>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</si>
  <si>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</si>
  <si>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</si>
  <si>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</si>
  <si>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</si>
  <si>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</si>
  <si>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</si>
  <si>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</si>
  <si>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</si>
  <si>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</si>
  <si>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</si>
  <si>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</si>
  <si>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</si>
  <si>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</si>
  <si>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02/05/23 - VENCIMENTO 09/05/23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</si>
</sst>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389289</v>
      </c>
      <c r="C7" s="9">
        <f t="shared" si="0"/>
        <v>272243</v>
      </c>
      <c r="D7" s="9">
        <f t="shared" si="0"/>
        <v>255206</v>
      </c>
      <c r="E7" s="9">
        <f t="shared" si="0"/>
        <v>71298</v>
      </c>
      <c r="F7" s="9">
        <f t="shared" si="0"/>
        <v>247161</v>
      </c>
      <c r="G7" s="9">
        <f t="shared" si="0"/>
        <v>386367</v>
      </c>
      <c r="H7" s="9">
        <f t="shared" si="0"/>
        <v>44572</v>
      </c>
      <c r="I7" s="9">
        <f t="shared" si="0"/>
        <v>303508</v>
      </c>
      <c r="J7" s="9">
        <f t="shared" si="0"/>
        <v>224665</v>
      </c>
      <c r="K7" s="9">
        <f t="shared" si="0"/>
        <v>348380</v>
      </c>
      <c r="L7" s="9">
        <f t="shared" si="0"/>
        <v>263580</v>
      </c>
      <c r="M7" s="9">
        <f t="shared" si="0"/>
        <v>134747</v>
      </c>
      <c r="N7" s="9">
        <f t="shared" si="0"/>
        <v>85743</v>
      </c>
      <c r="O7" s="9">
        <f t="shared" si="0"/>
        <v>3026759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11550</v>
      </c>
      <c r="C8" s="11">
        <f t="shared" si="1"/>
        <v>12224</v>
      </c>
      <c r="D8" s="11">
        <f t="shared" si="1"/>
        <v>7372</v>
      </c>
      <c r="E8" s="11">
        <f t="shared" si="1"/>
        <v>2102</v>
      </c>
      <c r="F8" s="11">
        <f t="shared" si="1"/>
        <v>7350</v>
      </c>
      <c r="G8" s="11">
        <f t="shared" si="1"/>
        <v>10707</v>
      </c>
      <c r="H8" s="11">
        <f t="shared" si="1"/>
        <v>1878</v>
      </c>
      <c r="I8" s="11">
        <f t="shared" si="1"/>
        <v>14959</v>
      </c>
      <c r="J8" s="11">
        <f t="shared" si="1"/>
        <v>9271</v>
      </c>
      <c r="K8" s="11">
        <f t="shared" si="1"/>
        <v>6334</v>
      </c>
      <c r="L8" s="11">
        <f t="shared" si="1"/>
        <v>4949</v>
      </c>
      <c r="M8" s="11">
        <f t="shared" si="1"/>
        <v>4835</v>
      </c>
      <c r="N8" s="11">
        <f t="shared" si="1"/>
        <v>4016</v>
      </c>
      <c r="O8" s="11">
        <f t="shared" si="1"/>
        <v>97547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11550</v>
      </c>
      <c r="C9" s="11">
        <v>12224</v>
      </c>
      <c r="D9" s="11">
        <v>7372</v>
      </c>
      <c r="E9" s="11">
        <v>2102</v>
      </c>
      <c r="F9" s="11">
        <v>7350</v>
      </c>
      <c r="G9" s="11">
        <v>10707</v>
      </c>
      <c r="H9" s="11">
        <v>1878</v>
      </c>
      <c r="I9" s="11">
        <v>14959</v>
      </c>
      <c r="J9" s="11">
        <v>9271</v>
      </c>
      <c r="K9" s="11">
        <v>6322</v>
      </c>
      <c r="L9" s="11">
        <v>4949</v>
      </c>
      <c r="M9" s="11">
        <v>4835</v>
      </c>
      <c r="N9" s="11">
        <v>4007</v>
      </c>
      <c r="O9" s="11">
        <f>SUM(B9:N9)</f>
        <v>97526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0</v>
      </c>
      <c r="N10" s="13">
        <v>9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377739</v>
      </c>
      <c r="C11" s="13">
        <v>260019</v>
      </c>
      <c r="D11" s="13">
        <v>247834</v>
      </c>
      <c r="E11" s="13">
        <v>69196</v>
      </c>
      <c r="F11" s="13">
        <v>239811</v>
      </c>
      <c r="G11" s="13">
        <v>375660</v>
      </c>
      <c r="H11" s="13">
        <v>42694</v>
      </c>
      <c r="I11" s="13">
        <v>288549</v>
      </c>
      <c r="J11" s="13">
        <v>215394</v>
      </c>
      <c r="K11" s="13">
        <v>342046</v>
      </c>
      <c r="L11" s="13">
        <v>258631</v>
      </c>
      <c r="M11" s="13">
        <v>129912</v>
      </c>
      <c r="N11" s="13">
        <v>81727</v>
      </c>
      <c r="O11" s="11">
        <f>SUM(B11:N11)</f>
        <v>2929212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27619</v>
      </c>
      <c r="C12" s="13">
        <v>23867</v>
      </c>
      <c r="D12" s="13">
        <v>19345</v>
      </c>
      <c r="E12" s="13">
        <v>7513</v>
      </c>
      <c r="F12" s="13">
        <v>22499</v>
      </c>
      <c r="G12" s="13">
        <v>37404</v>
      </c>
      <c r="H12" s="13">
        <v>4621</v>
      </c>
      <c r="I12" s="13">
        <v>28435</v>
      </c>
      <c r="J12" s="13">
        <v>19420</v>
      </c>
      <c r="K12" s="13">
        <v>23970</v>
      </c>
      <c r="L12" s="13">
        <v>18374</v>
      </c>
      <c r="M12" s="13">
        <v>6874</v>
      </c>
      <c r="N12" s="13">
        <v>3493</v>
      </c>
      <c r="O12" s="11">
        <f>SUM(B12:N12)</f>
        <v>243434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350120</v>
      </c>
      <c r="C13" s="15">
        <f t="shared" si="2"/>
        <v>236152</v>
      </c>
      <c r="D13" s="15">
        <f t="shared" si="2"/>
        <v>228489</v>
      </c>
      <c r="E13" s="15">
        <f t="shared" si="2"/>
        <v>61683</v>
      </c>
      <c r="F13" s="15">
        <f t="shared" si="2"/>
        <v>217312</v>
      </c>
      <c r="G13" s="15">
        <f t="shared" si="2"/>
        <v>338256</v>
      </c>
      <c r="H13" s="15">
        <f t="shared" si="2"/>
        <v>38073</v>
      </c>
      <c r="I13" s="15">
        <f t="shared" si="2"/>
        <v>260114</v>
      </c>
      <c r="J13" s="15">
        <f t="shared" si="2"/>
        <v>195974</v>
      </c>
      <c r="K13" s="15">
        <f t="shared" si="2"/>
        <v>318076</v>
      </c>
      <c r="L13" s="15">
        <f t="shared" si="2"/>
        <v>240257</v>
      </c>
      <c r="M13" s="15">
        <f t="shared" si="2"/>
        <v>123038</v>
      </c>
      <c r="N13" s="15">
        <f t="shared" si="2"/>
        <v>78234</v>
      </c>
      <c r="O13" s="11">
        <f>SUM(B13:N13)</f>
        <v>2685778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1.200948211466412</v>
      </c>
      <c r="C18" s="19">
        <v>1.240306190316804</v>
      </c>
      <c r="D18" s="19">
        <v>1.297749740292553</v>
      </c>
      <c r="E18" s="19">
        <v>0.838701072040717</v>
      </c>
      <c r="F18" s="19">
        <v>1.255549753408104</v>
      </c>
      <c r="G18" s="19">
        <v>1.395561581565019</v>
      </c>
      <c r="H18" s="19">
        <v>1.595305088177383</v>
      </c>
      <c r="I18" s="19">
        <v>1.13404374646638</v>
      </c>
      <c r="J18" s="19">
        <v>1.347833470637292</v>
      </c>
      <c r="K18" s="19">
        <v>1.166381902138669</v>
      </c>
      <c r="L18" s="19">
        <v>1.216837711842461</v>
      </c>
      <c r="M18" s="19">
        <v>1.20330160842862</v>
      </c>
      <c r="N18" s="19">
        <v>1.091310761832671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1488015.16</v>
      </c>
      <c r="C20" s="24">
        <f t="shared" si="3"/>
        <v>1085824.4300000004</v>
      </c>
      <c r="D20" s="24">
        <f t="shared" si="3"/>
        <v>933179.3300000001</v>
      </c>
      <c r="E20" s="24">
        <f t="shared" si="3"/>
        <v>291494.1</v>
      </c>
      <c r="F20" s="24">
        <f t="shared" si="3"/>
        <v>1011282.97</v>
      </c>
      <c r="G20" s="24">
        <f t="shared" si="3"/>
        <v>1459931.6299999997</v>
      </c>
      <c r="H20" s="24">
        <f t="shared" si="3"/>
        <v>254163.92999999996</v>
      </c>
      <c r="I20" s="24">
        <f t="shared" si="3"/>
        <v>1116297.49</v>
      </c>
      <c r="J20" s="24">
        <f t="shared" si="3"/>
        <v>969145.09</v>
      </c>
      <c r="K20" s="24">
        <f t="shared" si="3"/>
        <v>1251772.9300000002</v>
      </c>
      <c r="L20" s="24">
        <f t="shared" si="3"/>
        <v>1129985.61</v>
      </c>
      <c r="M20" s="24">
        <f t="shared" si="3"/>
        <v>660509.06</v>
      </c>
      <c r="N20" s="24">
        <f t="shared" si="3"/>
        <v>340860.52999999997</v>
      </c>
      <c r="O20" s="24">
        <f>O21+O22+O23+O24+O25+O26+O27+O28+O29</f>
        <v>11992462.26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1127770.23</v>
      </c>
      <c r="C21" s="28">
        <f aca="true" t="shared" si="4" ref="C21:N21">ROUND((C15+C16)*C7,2)</f>
        <v>814768.85</v>
      </c>
      <c r="D21" s="28">
        <f t="shared" si="4"/>
        <v>669839.19</v>
      </c>
      <c r="E21" s="28">
        <f t="shared" si="4"/>
        <v>319700.23</v>
      </c>
      <c r="F21" s="28">
        <f t="shared" si="4"/>
        <v>751937.91</v>
      </c>
      <c r="G21" s="28">
        <f t="shared" si="4"/>
        <v>967153.87</v>
      </c>
      <c r="H21" s="28">
        <f t="shared" si="4"/>
        <v>149797.58</v>
      </c>
      <c r="I21" s="28">
        <f t="shared" si="4"/>
        <v>901934.72</v>
      </c>
      <c r="J21" s="28">
        <f t="shared" si="4"/>
        <v>671523.69</v>
      </c>
      <c r="K21" s="28">
        <f t="shared" si="4"/>
        <v>984278.01</v>
      </c>
      <c r="L21" s="28">
        <f t="shared" si="4"/>
        <v>847936.86</v>
      </c>
      <c r="M21" s="28">
        <f t="shared" si="4"/>
        <v>500207.81</v>
      </c>
      <c r="N21" s="28">
        <f t="shared" si="4"/>
        <v>287504.85</v>
      </c>
      <c r="O21" s="28">
        <f aca="true" t="shared" si="5" ref="O21:O29">SUM(B21:N21)</f>
        <v>8994353.799999999</v>
      </c>
    </row>
    <row r="22" spans="1:23" ht="18.75" customHeight="1">
      <c r="A22" s="26" t="s">
        <v>33</v>
      </c>
      <c r="B22" s="28">
        <f>IF(B18&lt;&gt;0,ROUND((B18-1)*B21,2),0)</f>
        <v>226623.41</v>
      </c>
      <c r="C22" s="28">
        <f aca="true" t="shared" si="6" ref="C22:N22">IF(C18&lt;&gt;0,ROUND((C18-1)*C21,2),0)</f>
        <v>195794</v>
      </c>
      <c r="D22" s="28">
        <f t="shared" si="6"/>
        <v>199444.44</v>
      </c>
      <c r="E22" s="28">
        <f t="shared" si="6"/>
        <v>-51567.3</v>
      </c>
      <c r="F22" s="28">
        <f t="shared" si="6"/>
        <v>192157.55</v>
      </c>
      <c r="G22" s="28">
        <f t="shared" si="6"/>
        <v>382568.91</v>
      </c>
      <c r="H22" s="28">
        <f t="shared" si="6"/>
        <v>89175.26</v>
      </c>
      <c r="I22" s="28">
        <f t="shared" si="6"/>
        <v>120898.71</v>
      </c>
      <c r="J22" s="28">
        <f t="shared" si="6"/>
        <v>233578.42</v>
      </c>
      <c r="K22" s="28">
        <f t="shared" si="6"/>
        <v>163766.05</v>
      </c>
      <c r="L22" s="28">
        <f t="shared" si="6"/>
        <v>183864.69</v>
      </c>
      <c r="M22" s="28">
        <f t="shared" si="6"/>
        <v>101693.05</v>
      </c>
      <c r="N22" s="28">
        <f t="shared" si="6"/>
        <v>26252.29</v>
      </c>
      <c r="O22" s="28">
        <f t="shared" si="5"/>
        <v>2064249.48</v>
      </c>
      <c r="W22" s="51"/>
    </row>
    <row r="23" spans="1:15" ht="18.75" customHeight="1">
      <c r="A23" s="26" t="s">
        <v>34</v>
      </c>
      <c r="B23" s="28">
        <v>68499.37</v>
      </c>
      <c r="C23" s="28">
        <v>46359.22</v>
      </c>
      <c r="D23" s="28">
        <v>30889.17</v>
      </c>
      <c r="E23" s="28">
        <v>12474.15</v>
      </c>
      <c r="F23" s="28">
        <v>39505.21</v>
      </c>
      <c r="G23" s="28">
        <v>64865.71</v>
      </c>
      <c r="H23" s="28">
        <v>6813.99</v>
      </c>
      <c r="I23" s="28">
        <v>47448.36</v>
      </c>
      <c r="J23" s="28">
        <v>40020.8</v>
      </c>
      <c r="K23" s="28">
        <v>59578.21</v>
      </c>
      <c r="L23" s="28">
        <v>54360.35</v>
      </c>
      <c r="M23" s="28">
        <v>27209.01</v>
      </c>
      <c r="N23" s="28">
        <v>16398.99</v>
      </c>
      <c r="O23" s="28">
        <f t="shared" si="5"/>
        <v>514422.54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1083.77</v>
      </c>
      <c r="C26" s="28">
        <v>805.01</v>
      </c>
      <c r="D26" s="28">
        <v>682.57</v>
      </c>
      <c r="E26" s="28">
        <v>213.63</v>
      </c>
      <c r="F26" s="28">
        <v>745.09</v>
      </c>
      <c r="G26" s="28">
        <v>1075.95</v>
      </c>
      <c r="H26" s="28">
        <v>187.58</v>
      </c>
      <c r="I26" s="28">
        <v>815.43</v>
      </c>
      <c r="J26" s="28">
        <v>713.83</v>
      </c>
      <c r="K26" s="28">
        <v>917.03</v>
      </c>
      <c r="L26" s="28">
        <v>825.85</v>
      </c>
      <c r="M26" s="28">
        <v>479.36</v>
      </c>
      <c r="N26" s="28">
        <v>247.49</v>
      </c>
      <c r="O26" s="28">
        <f t="shared" si="5"/>
        <v>8792.59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632.56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-1310820</v>
      </c>
      <c r="C31" s="28">
        <f aca="true" t="shared" si="7" ref="C31:O31">+C32+C34+C47+C48+C49+C54-C55</f>
        <v>-985285.6</v>
      </c>
      <c r="D31" s="28">
        <f t="shared" si="7"/>
        <v>-32436.8</v>
      </c>
      <c r="E31" s="28">
        <f t="shared" si="7"/>
        <v>-9248.8</v>
      </c>
      <c r="F31" s="28">
        <f t="shared" si="7"/>
        <v>-32340</v>
      </c>
      <c r="G31" s="28">
        <f t="shared" si="7"/>
        <v>-47110.8</v>
      </c>
      <c r="H31" s="28">
        <f t="shared" si="7"/>
        <v>-8263.2</v>
      </c>
      <c r="I31" s="28">
        <f t="shared" si="7"/>
        <v>-65819.6</v>
      </c>
      <c r="J31" s="28">
        <f t="shared" si="7"/>
        <v>-40792.4</v>
      </c>
      <c r="K31" s="28">
        <f t="shared" si="7"/>
        <v>1097183.2</v>
      </c>
      <c r="L31" s="28">
        <f t="shared" si="7"/>
        <v>1013224.4</v>
      </c>
      <c r="M31" s="28">
        <f t="shared" si="7"/>
        <v>-21274</v>
      </c>
      <c r="N31" s="28">
        <f t="shared" si="7"/>
        <v>-17630.8</v>
      </c>
      <c r="O31" s="28">
        <f t="shared" si="7"/>
        <v>-460614.4</v>
      </c>
    </row>
    <row r="32" spans="1:15" ht="18.75" customHeight="1">
      <c r="A32" s="26" t="s">
        <v>38</v>
      </c>
      <c r="B32" s="29">
        <f>+B33</f>
        <v>-50820</v>
      </c>
      <c r="C32" s="29">
        <f>+C33</f>
        <v>-53785.6</v>
      </c>
      <c r="D32" s="29">
        <f aca="true" t="shared" si="8" ref="D32:O32">+D33</f>
        <v>-32436.8</v>
      </c>
      <c r="E32" s="29">
        <f t="shared" si="8"/>
        <v>-9248.8</v>
      </c>
      <c r="F32" s="29">
        <f t="shared" si="8"/>
        <v>-32340</v>
      </c>
      <c r="G32" s="29">
        <f t="shared" si="8"/>
        <v>-47110.8</v>
      </c>
      <c r="H32" s="29">
        <f t="shared" si="8"/>
        <v>-8263.2</v>
      </c>
      <c r="I32" s="29">
        <f t="shared" si="8"/>
        <v>-65819.6</v>
      </c>
      <c r="J32" s="29">
        <f t="shared" si="8"/>
        <v>-40792.4</v>
      </c>
      <c r="K32" s="29">
        <f t="shared" si="8"/>
        <v>-27816.8</v>
      </c>
      <c r="L32" s="29">
        <f t="shared" si="8"/>
        <v>-21775.6</v>
      </c>
      <c r="M32" s="29">
        <f t="shared" si="8"/>
        <v>-21274</v>
      </c>
      <c r="N32" s="29">
        <f t="shared" si="8"/>
        <v>-17630.8</v>
      </c>
      <c r="O32" s="29">
        <f t="shared" si="8"/>
        <v>-429114.4</v>
      </c>
    </row>
    <row r="33" spans="1:26" ht="18.75" customHeight="1">
      <c r="A33" s="27" t="s">
        <v>39</v>
      </c>
      <c r="B33" s="16">
        <f>ROUND((-B9)*$G$3,2)</f>
        <v>-50820</v>
      </c>
      <c r="C33" s="16">
        <f aca="true" t="shared" si="9" ref="C33:N33">ROUND((-C9)*$G$3,2)</f>
        <v>-53785.6</v>
      </c>
      <c r="D33" s="16">
        <f t="shared" si="9"/>
        <v>-32436.8</v>
      </c>
      <c r="E33" s="16">
        <f t="shared" si="9"/>
        <v>-9248.8</v>
      </c>
      <c r="F33" s="16">
        <f t="shared" si="9"/>
        <v>-32340</v>
      </c>
      <c r="G33" s="16">
        <f t="shared" si="9"/>
        <v>-47110.8</v>
      </c>
      <c r="H33" s="16">
        <f t="shared" si="9"/>
        <v>-8263.2</v>
      </c>
      <c r="I33" s="16">
        <f t="shared" si="9"/>
        <v>-65819.6</v>
      </c>
      <c r="J33" s="16">
        <f t="shared" si="9"/>
        <v>-40792.4</v>
      </c>
      <c r="K33" s="16">
        <f t="shared" si="9"/>
        <v>-27816.8</v>
      </c>
      <c r="L33" s="16">
        <f t="shared" si="9"/>
        <v>-21775.6</v>
      </c>
      <c r="M33" s="16">
        <f t="shared" si="9"/>
        <v>-21274</v>
      </c>
      <c r="N33" s="16">
        <f t="shared" si="9"/>
        <v>-17630.8</v>
      </c>
      <c r="O33" s="30">
        <f aca="true" t="shared" si="10" ref="O33:O55">SUM(B33:N33)</f>
        <v>-429114.4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-1260000</v>
      </c>
      <c r="C34" s="29">
        <f aca="true" t="shared" si="11" ref="C34:O34">SUM(C35:C45)</f>
        <v>-931500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-31500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-1260000</v>
      </c>
      <c r="C41" s="31">
        <v>-931500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-4270500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177195.15999999992</v>
      </c>
      <c r="C53" s="34">
        <f aca="true" t="shared" si="13" ref="C53:N53">+C20+C31</f>
        <v>100538.83000000042</v>
      </c>
      <c r="D53" s="34">
        <f t="shared" si="13"/>
        <v>900742.53</v>
      </c>
      <c r="E53" s="34">
        <f t="shared" si="13"/>
        <v>282245.3</v>
      </c>
      <c r="F53" s="34">
        <f t="shared" si="13"/>
        <v>978942.97</v>
      </c>
      <c r="G53" s="34">
        <f t="shared" si="13"/>
        <v>1412820.8299999996</v>
      </c>
      <c r="H53" s="34">
        <f t="shared" si="13"/>
        <v>245900.72999999995</v>
      </c>
      <c r="I53" s="34">
        <f t="shared" si="13"/>
        <v>1050477.89</v>
      </c>
      <c r="J53" s="34">
        <f t="shared" si="13"/>
        <v>928352.69</v>
      </c>
      <c r="K53" s="34">
        <f t="shared" si="13"/>
        <v>2348956.13</v>
      </c>
      <c r="L53" s="34">
        <f t="shared" si="13"/>
        <v>2143210.0100000002</v>
      </c>
      <c r="M53" s="34">
        <f t="shared" si="13"/>
        <v>639235.06</v>
      </c>
      <c r="N53" s="34">
        <f t="shared" si="13"/>
        <v>323229.73</v>
      </c>
      <c r="O53" s="34">
        <f>SUM(B53:N53)</f>
        <v>11531847.86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177195.16</v>
      </c>
      <c r="C59" s="42">
        <f t="shared" si="14"/>
        <v>100538.83</v>
      </c>
      <c r="D59" s="42">
        <f t="shared" si="14"/>
        <v>900742.53</v>
      </c>
      <c r="E59" s="42">
        <f t="shared" si="14"/>
        <v>282245.3</v>
      </c>
      <c r="F59" s="42">
        <f t="shared" si="14"/>
        <v>978942.96</v>
      </c>
      <c r="G59" s="42">
        <f t="shared" si="14"/>
        <v>1412820.84</v>
      </c>
      <c r="H59" s="42">
        <f t="shared" si="14"/>
        <v>245900.73</v>
      </c>
      <c r="I59" s="42">
        <f t="shared" si="14"/>
        <v>1050477.9</v>
      </c>
      <c r="J59" s="42">
        <f t="shared" si="14"/>
        <v>928352.68</v>
      </c>
      <c r="K59" s="42">
        <f t="shared" si="14"/>
        <v>2348956.14</v>
      </c>
      <c r="L59" s="42">
        <f t="shared" si="14"/>
        <v>2143210.01</v>
      </c>
      <c r="M59" s="42">
        <f t="shared" si="14"/>
        <v>639235.07</v>
      </c>
      <c r="N59" s="42">
        <f t="shared" si="14"/>
        <v>323229.74</v>
      </c>
      <c r="O59" s="34">
        <f t="shared" si="14"/>
        <v>11531847.89</v>
      </c>
      <c r="Q59"/>
    </row>
    <row r="60" spans="1:18" ht="18.75" customHeight="1">
      <c r="A60" s="26" t="s">
        <v>54</v>
      </c>
      <c r="B60" s="42">
        <v>154772.19</v>
      </c>
      <c r="C60" s="42">
        <v>78225.44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232997.63</v>
      </c>
      <c r="P60"/>
      <c r="Q60"/>
      <c r="R60" s="41"/>
    </row>
    <row r="61" spans="1:16" ht="18.75" customHeight="1">
      <c r="A61" s="26" t="s">
        <v>55</v>
      </c>
      <c r="B61" s="42">
        <v>22422.97</v>
      </c>
      <c r="C61" s="42">
        <v>22313.39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44736.36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900742.53</v>
      </c>
      <c r="E62" s="43">
        <v>0</v>
      </c>
      <c r="F62" s="43">
        <v>0</v>
      </c>
      <c r="G62" s="43">
        <v>0</v>
      </c>
      <c r="H62" s="42">
        <v>245900.73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1146643.26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282245.3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282245.3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978942.96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978942.96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1412820.84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1412820.84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1050477.9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1050477.9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928352.68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928352.68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2348956.14</v>
      </c>
      <c r="L68" s="29">
        <v>2143210.01</v>
      </c>
      <c r="M68" s="43">
        <v>0</v>
      </c>
      <c r="N68" s="43">
        <v>0</v>
      </c>
      <c r="O68" s="34">
        <f t="shared" si="15"/>
        <v>4492166.15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639235.07</v>
      </c>
      <c r="N69" s="43">
        <v>0</v>
      </c>
      <c r="O69" s="34">
        <f t="shared" si="15"/>
        <v>639235.07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323229.74</v>
      </c>
      <c r="O70" s="46">
        <f t="shared" si="15"/>
        <v>323229.74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2023-05-08T16:27:58Z</dcterms:modified>
  <cp:category/>
  <cp:version/>
  <cp:contentType/>
  <cp:contentStatus/>
</cp:coreProperties>
</file>