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<sst xmlns="http://schemas.openxmlformats.org/spreadsheetml/2006/main" count="88" uniqueCount="85">
  <si>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</si>
  <si>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</si>
  <si>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</si>
  <si>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</si>
  <si>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</si>
  <si>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</si>
  <si>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</si>
  <si>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</si>
  <si>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</si>
  <si>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</si>
  <si>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</si>
  <si>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</si>
  <si>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</si>
  <si>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</si>
  <si>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</si>
  <si>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</si>
  <si>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</si>
  <si>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</si>
  <si>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</si>
  <si>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</si>
  <si>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</si>
  <si>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</si>
  <si>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</si>
  <si>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</si>
  <si>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</si>
  <si>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</si>
  <si>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</si>
  <si>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</si>
  <si>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</si>
  <si>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</si>
  <si>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</si>
  <si>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</si>
  <si>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</si>
  <si>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</si>
  <si>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</si>
  <si>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</si>
  <si>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</si>
  <si>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</si>
  <si>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</si>
  <si>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</si>
  <si>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</si>
  <si>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</si>
  <si>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</si>
  <si>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</si>
  <si>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</si>
  <si>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</si>
  <si>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</si>
  <si>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</si>
  <si>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</si>
  <si>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</si>
  <si>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</si>
  <si>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</si>
  <si>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</si>
  <si>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</si>
  <si>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</si>
  <si>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</si>
  <si>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</si>
  <si>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</si>
  <si>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</si>
  <si>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</si>
  <si>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</si>
  <si>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</si>
  <si>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</si>
  <si>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</si>
  <si>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</si>
  <si>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</si>
  <si>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</si>
  <si>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</si>
  <si>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</si>
  <si>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</si>
  <si>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</si>
  <si>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</si>
  <si>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</si>
  <si>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</si>
  <si>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</si>
  <si>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</si>
  <si>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</si>
  <si>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</si>
  <si>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</si>
  <si>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</si>
  <si>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</si>
  <si>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</si>
  <si>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</si>
  <si>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</si>
  <si>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12/05/23 - VENCIMENTO 19/05/23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</si>
</sst>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390903</v>
      </c>
      <c r="C7" s="9">
        <f t="shared" si="0"/>
        <v>276366</v>
      </c>
      <c r="D7" s="9">
        <f t="shared" si="0"/>
        <v>253185</v>
      </c>
      <c r="E7" s="9">
        <f t="shared" si="0"/>
        <v>71540</v>
      </c>
      <c r="F7" s="9">
        <f t="shared" si="0"/>
        <v>244682</v>
      </c>
      <c r="G7" s="9">
        <f t="shared" si="0"/>
        <v>387585</v>
      </c>
      <c r="H7" s="9">
        <f t="shared" si="0"/>
        <v>42818</v>
      </c>
      <c r="I7" s="9">
        <f t="shared" si="0"/>
        <v>276000</v>
      </c>
      <c r="J7" s="9">
        <f t="shared" si="0"/>
        <v>221780</v>
      </c>
      <c r="K7" s="9">
        <f t="shared" si="0"/>
        <v>348180</v>
      </c>
      <c r="L7" s="9">
        <f t="shared" si="0"/>
        <v>263688</v>
      </c>
      <c r="M7" s="9">
        <f t="shared" si="0"/>
        <v>135409</v>
      </c>
      <c r="N7" s="9">
        <f t="shared" si="0"/>
        <v>86012</v>
      </c>
      <c r="O7" s="9">
        <f t="shared" si="0"/>
        <v>2998148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11586</v>
      </c>
      <c r="C8" s="11">
        <f t="shared" si="1"/>
        <v>11872</v>
      </c>
      <c r="D8" s="11">
        <f t="shared" si="1"/>
        <v>6747</v>
      </c>
      <c r="E8" s="11">
        <f t="shared" si="1"/>
        <v>1838</v>
      </c>
      <c r="F8" s="11">
        <f t="shared" si="1"/>
        <v>6496</v>
      </c>
      <c r="G8" s="11">
        <f t="shared" si="1"/>
        <v>10258</v>
      </c>
      <c r="H8" s="11">
        <f t="shared" si="1"/>
        <v>1703</v>
      </c>
      <c r="I8" s="11">
        <f t="shared" si="1"/>
        <v>12856</v>
      </c>
      <c r="J8" s="11">
        <f t="shared" si="1"/>
        <v>8968</v>
      </c>
      <c r="K8" s="11">
        <f t="shared" si="1"/>
        <v>5831</v>
      </c>
      <c r="L8" s="11">
        <f t="shared" si="1"/>
        <v>4591</v>
      </c>
      <c r="M8" s="11">
        <f t="shared" si="1"/>
        <v>4742</v>
      </c>
      <c r="N8" s="11">
        <f t="shared" si="1"/>
        <v>4007</v>
      </c>
      <c r="O8" s="11">
        <f t="shared" si="1"/>
        <v>91495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11586</v>
      </c>
      <c r="C9" s="11">
        <v>11872</v>
      </c>
      <c r="D9" s="11">
        <v>6747</v>
      </c>
      <c r="E9" s="11">
        <v>1838</v>
      </c>
      <c r="F9" s="11">
        <v>6496</v>
      </c>
      <c r="G9" s="11">
        <v>10258</v>
      </c>
      <c r="H9" s="11">
        <v>1703</v>
      </c>
      <c r="I9" s="11">
        <v>12856</v>
      </c>
      <c r="J9" s="11">
        <v>8968</v>
      </c>
      <c r="K9" s="11">
        <v>5830</v>
      </c>
      <c r="L9" s="11">
        <v>4591</v>
      </c>
      <c r="M9" s="11">
        <v>4742</v>
      </c>
      <c r="N9" s="11">
        <v>3999</v>
      </c>
      <c r="O9" s="11">
        <f>SUM(B9:N9)</f>
        <v>91486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8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379317</v>
      </c>
      <c r="C11" s="13">
        <v>264494</v>
      </c>
      <c r="D11" s="13">
        <v>246438</v>
      </c>
      <c r="E11" s="13">
        <v>69702</v>
      </c>
      <c r="F11" s="13">
        <v>238186</v>
      </c>
      <c r="G11" s="13">
        <v>377327</v>
      </c>
      <c r="H11" s="13">
        <v>41115</v>
      </c>
      <c r="I11" s="13">
        <v>263144</v>
      </c>
      <c r="J11" s="13">
        <v>212812</v>
      </c>
      <c r="K11" s="13">
        <v>342349</v>
      </c>
      <c r="L11" s="13">
        <v>259097</v>
      </c>
      <c r="M11" s="13">
        <v>130667</v>
      </c>
      <c r="N11" s="13">
        <v>82005</v>
      </c>
      <c r="O11" s="11">
        <f>SUM(B11:N11)</f>
        <v>2906653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27384</v>
      </c>
      <c r="C12" s="13">
        <v>24360</v>
      </c>
      <c r="D12" s="13">
        <v>18847</v>
      </c>
      <c r="E12" s="13">
        <v>7282</v>
      </c>
      <c r="F12" s="13">
        <v>21753</v>
      </c>
      <c r="G12" s="13">
        <v>35846</v>
      </c>
      <c r="H12" s="13">
        <v>4270</v>
      </c>
      <c r="I12" s="13">
        <v>24575</v>
      </c>
      <c r="J12" s="13">
        <v>18615</v>
      </c>
      <c r="K12" s="13">
        <v>22784</v>
      </c>
      <c r="L12" s="13">
        <v>17468</v>
      </c>
      <c r="M12" s="13">
        <v>6437</v>
      </c>
      <c r="N12" s="13">
        <v>3550</v>
      </c>
      <c r="O12" s="11">
        <f>SUM(B12:N12)</f>
        <v>233171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351933</v>
      </c>
      <c r="C13" s="15">
        <f t="shared" si="2"/>
        <v>240134</v>
      </c>
      <c r="D13" s="15">
        <f t="shared" si="2"/>
        <v>227591</v>
      </c>
      <c r="E13" s="15">
        <f t="shared" si="2"/>
        <v>62420</v>
      </c>
      <c r="F13" s="15">
        <f t="shared" si="2"/>
        <v>216433</v>
      </c>
      <c r="G13" s="15">
        <f t="shared" si="2"/>
        <v>341481</v>
      </c>
      <c r="H13" s="15">
        <f t="shared" si="2"/>
        <v>36845</v>
      </c>
      <c r="I13" s="15">
        <f t="shared" si="2"/>
        <v>238569</v>
      </c>
      <c r="J13" s="15">
        <f t="shared" si="2"/>
        <v>194197</v>
      </c>
      <c r="K13" s="15">
        <f t="shared" si="2"/>
        <v>319565</v>
      </c>
      <c r="L13" s="15">
        <f t="shared" si="2"/>
        <v>241629</v>
      </c>
      <c r="M13" s="15">
        <f t="shared" si="2"/>
        <v>124230</v>
      </c>
      <c r="N13" s="15">
        <f t="shared" si="2"/>
        <v>78455</v>
      </c>
      <c r="O13" s="11">
        <f>SUM(B13:N13)</f>
        <v>2673482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1.192866463277532</v>
      </c>
      <c r="C18" s="19">
        <v>1.236437216104492</v>
      </c>
      <c r="D18" s="19">
        <v>1.300609789106373</v>
      </c>
      <c r="E18" s="19">
        <v>0.876256492224563</v>
      </c>
      <c r="F18" s="19">
        <v>1.281321607883655</v>
      </c>
      <c r="G18" s="19">
        <v>1.390229120652992</v>
      </c>
      <c r="H18" s="19">
        <v>1.655629144733672</v>
      </c>
      <c r="I18" s="19">
        <v>1.279746688914241</v>
      </c>
      <c r="J18" s="19">
        <v>1.358693512160925</v>
      </c>
      <c r="K18" s="19">
        <v>1.172330752869878</v>
      </c>
      <c r="L18" s="19">
        <v>1.245309442314681</v>
      </c>
      <c r="M18" s="19">
        <v>1.19745847983724</v>
      </c>
      <c r="N18" s="19">
        <v>1.07956587128835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1484668.9200000004</v>
      </c>
      <c r="C20" s="24">
        <f t="shared" si="3"/>
        <v>1097936.7100000004</v>
      </c>
      <c r="D20" s="24">
        <f t="shared" si="3"/>
        <v>927500.0400000003</v>
      </c>
      <c r="E20" s="24">
        <f t="shared" si="3"/>
        <v>304304.63999999996</v>
      </c>
      <c r="F20" s="24">
        <f t="shared" si="3"/>
        <v>1021605.2300000002</v>
      </c>
      <c r="G20" s="24">
        <f t="shared" si="3"/>
        <v>1459141.3599999999</v>
      </c>
      <c r="H20" s="24">
        <f t="shared" si="3"/>
        <v>253272.45000000004</v>
      </c>
      <c r="I20" s="24">
        <f t="shared" si="3"/>
        <v>1143974.7499999998</v>
      </c>
      <c r="J20" s="24">
        <f t="shared" si="3"/>
        <v>964707.85</v>
      </c>
      <c r="K20" s="24">
        <f t="shared" si="3"/>
        <v>1258299.69</v>
      </c>
      <c r="L20" s="24">
        <f t="shared" si="3"/>
        <v>1157116.3399999999</v>
      </c>
      <c r="M20" s="24">
        <f t="shared" si="3"/>
        <v>660522.98</v>
      </c>
      <c r="N20" s="24">
        <f t="shared" si="3"/>
        <v>338857.66000000003</v>
      </c>
      <c r="O20" s="24">
        <f>O21+O22+O23+O24+O25+O26+O27+O28+O29</f>
        <v>12071908.620000001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1132445.99</v>
      </c>
      <c r="C21" s="28">
        <f aca="true" t="shared" si="4" ref="C21:N21">ROUND((C15+C16)*C7,2)</f>
        <v>827108.16</v>
      </c>
      <c r="D21" s="28">
        <f t="shared" si="4"/>
        <v>664534.67</v>
      </c>
      <c r="E21" s="28">
        <f t="shared" si="4"/>
        <v>320785.36</v>
      </c>
      <c r="F21" s="28">
        <f t="shared" si="4"/>
        <v>744396.05</v>
      </c>
      <c r="G21" s="28">
        <f t="shared" si="4"/>
        <v>970202.77</v>
      </c>
      <c r="H21" s="28">
        <f t="shared" si="4"/>
        <v>143902.73</v>
      </c>
      <c r="I21" s="28">
        <f t="shared" si="4"/>
        <v>820189.2</v>
      </c>
      <c r="J21" s="28">
        <f t="shared" si="4"/>
        <v>662900.42</v>
      </c>
      <c r="K21" s="28">
        <f t="shared" si="4"/>
        <v>983712.95</v>
      </c>
      <c r="L21" s="28">
        <f t="shared" si="4"/>
        <v>848284.3</v>
      </c>
      <c r="M21" s="28">
        <f t="shared" si="4"/>
        <v>502665.29</v>
      </c>
      <c r="N21" s="28">
        <f t="shared" si="4"/>
        <v>288406.84</v>
      </c>
      <c r="O21" s="28">
        <f aca="true" t="shared" si="5" ref="O21:O29">SUM(B21:N21)</f>
        <v>8909534.73</v>
      </c>
    </row>
    <row r="22" spans="1:23" ht="18.75" customHeight="1">
      <c r="A22" s="26" t="s">
        <v>33</v>
      </c>
      <c r="B22" s="28">
        <f>IF(B18&lt;&gt;0,ROUND((B18-1)*B21,2),0)</f>
        <v>218410.85</v>
      </c>
      <c r="C22" s="28">
        <f aca="true" t="shared" si="6" ref="C22:N22">IF(C18&lt;&gt;0,ROUND((C18-1)*C21,2),0)</f>
        <v>195559.15</v>
      </c>
      <c r="D22" s="28">
        <f t="shared" si="6"/>
        <v>199765.63</v>
      </c>
      <c r="E22" s="28">
        <f t="shared" si="6"/>
        <v>-39695.11</v>
      </c>
      <c r="F22" s="28">
        <f t="shared" si="6"/>
        <v>209414.69</v>
      </c>
      <c r="G22" s="28">
        <f t="shared" si="6"/>
        <v>378601.37</v>
      </c>
      <c r="H22" s="28">
        <f t="shared" si="6"/>
        <v>94346.82</v>
      </c>
      <c r="I22" s="28">
        <f t="shared" si="6"/>
        <v>229445.21</v>
      </c>
      <c r="J22" s="28">
        <f t="shared" si="6"/>
        <v>237778.08</v>
      </c>
      <c r="K22" s="28">
        <f t="shared" si="6"/>
        <v>169523.99</v>
      </c>
      <c r="L22" s="28">
        <f t="shared" si="6"/>
        <v>208092.15</v>
      </c>
      <c r="M22" s="28">
        <f t="shared" si="6"/>
        <v>99255.52</v>
      </c>
      <c r="N22" s="28">
        <f t="shared" si="6"/>
        <v>22947.34</v>
      </c>
      <c r="O22" s="28">
        <f t="shared" si="5"/>
        <v>2223445.69</v>
      </c>
      <c r="W22" s="51"/>
    </row>
    <row r="23" spans="1:15" ht="18.75" customHeight="1">
      <c r="A23" s="26" t="s">
        <v>34</v>
      </c>
      <c r="B23" s="28">
        <v>68695.08</v>
      </c>
      <c r="C23" s="28">
        <v>46359.22</v>
      </c>
      <c r="D23" s="28">
        <v>30198.43</v>
      </c>
      <c r="E23" s="28">
        <v>12316.95</v>
      </c>
      <c r="F23" s="28">
        <v>40104.41</v>
      </c>
      <c r="G23" s="28">
        <v>64999.29</v>
      </c>
      <c r="H23" s="28">
        <v>6648.41</v>
      </c>
      <c r="I23" s="28">
        <v>48306.4</v>
      </c>
      <c r="J23" s="28">
        <v>40012.41</v>
      </c>
      <c r="K23" s="28">
        <v>60909.48</v>
      </c>
      <c r="L23" s="28">
        <v>56897.94</v>
      </c>
      <c r="M23" s="28">
        <v>27205.59</v>
      </c>
      <c r="N23" s="28">
        <v>16796.47</v>
      </c>
      <c r="O23" s="28">
        <f t="shared" si="5"/>
        <v>519450.07999999996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1078.56</v>
      </c>
      <c r="C26" s="28">
        <v>812.83</v>
      </c>
      <c r="D26" s="28">
        <v>677.35</v>
      </c>
      <c r="E26" s="28">
        <v>224.05</v>
      </c>
      <c r="F26" s="28">
        <v>752.91</v>
      </c>
      <c r="G26" s="28">
        <v>1070.74</v>
      </c>
      <c r="H26" s="28">
        <v>184.97</v>
      </c>
      <c r="I26" s="28">
        <v>833.67</v>
      </c>
      <c r="J26" s="28">
        <v>708.62</v>
      </c>
      <c r="K26" s="28">
        <v>919.64</v>
      </c>
      <c r="L26" s="28">
        <v>844.09</v>
      </c>
      <c r="M26" s="28">
        <v>476.75</v>
      </c>
      <c r="N26" s="28">
        <v>250.1</v>
      </c>
      <c r="O26" s="28">
        <f t="shared" si="5"/>
        <v>8834.28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710.8</v>
      </c>
      <c r="D27" s="28">
        <v>623.39</v>
      </c>
      <c r="E27" s="28">
        <v>190.42</v>
      </c>
      <c r="F27" s="28">
        <v>627.31</v>
      </c>
      <c r="G27" s="28">
        <v>845.13</v>
      </c>
      <c r="H27" s="28">
        <v>156.5</v>
      </c>
      <c r="I27" s="28">
        <v>661.25</v>
      </c>
      <c r="J27" s="28">
        <v>632.53</v>
      </c>
      <c r="K27" s="28">
        <v>812.55</v>
      </c>
      <c r="L27" s="28">
        <v>721.24</v>
      </c>
      <c r="M27" s="28">
        <v>408.22</v>
      </c>
      <c r="N27" s="28">
        <v>213.89</v>
      </c>
      <c r="O27" s="28">
        <f t="shared" si="5"/>
        <v>7557.9400000000005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-50978.4</v>
      </c>
      <c r="C31" s="28">
        <f aca="true" t="shared" si="7" ref="C31:O31">+C32+C34+C47+C48+C49+C54-C55</f>
        <v>-52236.8</v>
      </c>
      <c r="D31" s="28">
        <f t="shared" si="7"/>
        <v>-36484.8</v>
      </c>
      <c r="E31" s="28">
        <f t="shared" si="7"/>
        <v>-11387.2</v>
      </c>
      <c r="F31" s="28">
        <f t="shared" si="7"/>
        <v>-51361.630000000005</v>
      </c>
      <c r="G31" s="28">
        <f t="shared" si="7"/>
        <v>-87757.51999999999</v>
      </c>
      <c r="H31" s="28">
        <f t="shared" si="7"/>
        <v>-10067.2</v>
      </c>
      <c r="I31" s="28">
        <f t="shared" si="7"/>
        <v>-99466.4</v>
      </c>
      <c r="J31" s="28">
        <f t="shared" si="7"/>
        <v>-39459.2</v>
      </c>
      <c r="K31" s="28">
        <f t="shared" si="7"/>
        <v>-39746.52000000002</v>
      </c>
      <c r="L31" s="28">
        <f t="shared" si="7"/>
        <v>-23500.4</v>
      </c>
      <c r="M31" s="28">
        <f t="shared" si="7"/>
        <v>-27332.77</v>
      </c>
      <c r="N31" s="28">
        <f t="shared" si="7"/>
        <v>-18585.6</v>
      </c>
      <c r="O31" s="28">
        <f t="shared" si="7"/>
        <v>-548364.4400000001</v>
      </c>
    </row>
    <row r="32" spans="1:15" ht="18.75" customHeight="1">
      <c r="A32" s="26" t="s">
        <v>38</v>
      </c>
      <c r="B32" s="29">
        <f>+B33</f>
        <v>-50978.4</v>
      </c>
      <c r="C32" s="29">
        <f>+C33</f>
        <v>-52236.8</v>
      </c>
      <c r="D32" s="29">
        <f aca="true" t="shared" si="8" ref="D32:O32">+D33</f>
        <v>-29686.8</v>
      </c>
      <c r="E32" s="29">
        <f t="shared" si="8"/>
        <v>-8087.2</v>
      </c>
      <c r="F32" s="29">
        <f t="shared" si="8"/>
        <v>-28582.4</v>
      </c>
      <c r="G32" s="29">
        <f t="shared" si="8"/>
        <v>-45135.2</v>
      </c>
      <c r="H32" s="29">
        <f t="shared" si="8"/>
        <v>-7493.2</v>
      </c>
      <c r="I32" s="29">
        <f t="shared" si="8"/>
        <v>-56566.4</v>
      </c>
      <c r="J32" s="29">
        <f t="shared" si="8"/>
        <v>-39459.2</v>
      </c>
      <c r="K32" s="29">
        <f t="shared" si="8"/>
        <v>-25652</v>
      </c>
      <c r="L32" s="29">
        <f t="shared" si="8"/>
        <v>-20200.4</v>
      </c>
      <c r="M32" s="29">
        <f t="shared" si="8"/>
        <v>-20864.8</v>
      </c>
      <c r="N32" s="29">
        <f t="shared" si="8"/>
        <v>-17595.6</v>
      </c>
      <c r="O32" s="29">
        <f t="shared" si="8"/>
        <v>-402538.4</v>
      </c>
    </row>
    <row r="33" spans="1:26" ht="18.75" customHeight="1">
      <c r="A33" s="27" t="s">
        <v>39</v>
      </c>
      <c r="B33" s="16">
        <f>ROUND((-B9)*$G$3,2)</f>
        <v>-50978.4</v>
      </c>
      <c r="C33" s="16">
        <f aca="true" t="shared" si="9" ref="C33:N33">ROUND((-C9)*$G$3,2)</f>
        <v>-52236.8</v>
      </c>
      <c r="D33" s="16">
        <f t="shared" si="9"/>
        <v>-29686.8</v>
      </c>
      <c r="E33" s="16">
        <f t="shared" si="9"/>
        <v>-8087.2</v>
      </c>
      <c r="F33" s="16">
        <f t="shared" si="9"/>
        <v>-28582.4</v>
      </c>
      <c r="G33" s="16">
        <f t="shared" si="9"/>
        <v>-45135.2</v>
      </c>
      <c r="H33" s="16">
        <f t="shared" si="9"/>
        <v>-7493.2</v>
      </c>
      <c r="I33" s="16">
        <f t="shared" si="9"/>
        <v>-56566.4</v>
      </c>
      <c r="J33" s="16">
        <f t="shared" si="9"/>
        <v>-39459.2</v>
      </c>
      <c r="K33" s="16">
        <f t="shared" si="9"/>
        <v>-25652</v>
      </c>
      <c r="L33" s="16">
        <f t="shared" si="9"/>
        <v>-20200.4</v>
      </c>
      <c r="M33" s="16">
        <f t="shared" si="9"/>
        <v>-20864.8</v>
      </c>
      <c r="N33" s="16">
        <f t="shared" si="9"/>
        <v>-17595.6</v>
      </c>
      <c r="O33" s="30">
        <f aca="true" t="shared" si="10" ref="O33:O55">SUM(B33:N33)</f>
        <v>-402538.4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-6798</v>
      </c>
      <c r="E34" s="29">
        <f t="shared" si="11"/>
        <v>-3300</v>
      </c>
      <c r="F34" s="29">
        <f t="shared" si="11"/>
        <v>-22779.23</v>
      </c>
      <c r="G34" s="29">
        <f t="shared" si="11"/>
        <v>-42622.32</v>
      </c>
      <c r="H34" s="29">
        <f t="shared" si="11"/>
        <v>-2574</v>
      </c>
      <c r="I34" s="29">
        <f t="shared" si="11"/>
        <v>-42900</v>
      </c>
      <c r="J34" s="29">
        <f t="shared" si="11"/>
        <v>0</v>
      </c>
      <c r="K34" s="29">
        <f t="shared" si="11"/>
        <v>-14094.520000000019</v>
      </c>
      <c r="L34" s="29">
        <f t="shared" si="11"/>
        <v>-3300</v>
      </c>
      <c r="M34" s="29">
        <f t="shared" si="11"/>
        <v>-6467.97</v>
      </c>
      <c r="N34" s="29">
        <f t="shared" si="11"/>
        <v>-990</v>
      </c>
      <c r="O34" s="29">
        <f t="shared" si="11"/>
        <v>-145826.04000000004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-198</v>
      </c>
      <c r="E35" s="31">
        <v>0</v>
      </c>
      <c r="F35" s="31">
        <v>-22779.23</v>
      </c>
      <c r="G35" s="31">
        <v>-6322.32</v>
      </c>
      <c r="H35" s="31">
        <v>-2574</v>
      </c>
      <c r="I35" s="31">
        <v>0</v>
      </c>
      <c r="J35" s="31">
        <v>0</v>
      </c>
      <c r="K35" s="31">
        <v>-4194.52</v>
      </c>
      <c r="L35" s="31">
        <v>0</v>
      </c>
      <c r="M35" s="31">
        <v>-6467.97</v>
      </c>
      <c r="N35" s="31">
        <v>-990</v>
      </c>
      <c r="O35" s="31">
        <f t="shared" si="10"/>
        <v>-43526.04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29">
        <v>-6600</v>
      </c>
      <c r="E37" s="29">
        <v>-3300</v>
      </c>
      <c r="F37" s="31">
        <v>0</v>
      </c>
      <c r="G37" s="29">
        <v>-36300</v>
      </c>
      <c r="H37" s="31">
        <v>0</v>
      </c>
      <c r="I37" s="29">
        <v>-42900</v>
      </c>
      <c r="J37" s="31">
        <v>0</v>
      </c>
      <c r="K37" s="29">
        <v>-9900</v>
      </c>
      <c r="L37" s="29">
        <v>-3300</v>
      </c>
      <c r="M37" s="31">
        <v>0</v>
      </c>
      <c r="N37" s="31">
        <v>0</v>
      </c>
      <c r="O37" s="29">
        <f t="shared" si="10"/>
        <v>-102300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1433690.5200000005</v>
      </c>
      <c r="C53" s="34">
        <f aca="true" t="shared" si="13" ref="C53:N53">+C20+C31</f>
        <v>1045699.9100000004</v>
      </c>
      <c r="D53" s="34">
        <f t="shared" si="13"/>
        <v>891015.2400000002</v>
      </c>
      <c r="E53" s="34">
        <f t="shared" si="13"/>
        <v>292917.43999999994</v>
      </c>
      <c r="F53" s="34">
        <f t="shared" si="13"/>
        <v>970243.6000000002</v>
      </c>
      <c r="G53" s="34">
        <f t="shared" si="13"/>
        <v>1371383.8399999999</v>
      </c>
      <c r="H53" s="34">
        <f t="shared" si="13"/>
        <v>243205.25000000003</v>
      </c>
      <c r="I53" s="34">
        <f t="shared" si="13"/>
        <v>1044508.3499999997</v>
      </c>
      <c r="J53" s="34">
        <f t="shared" si="13"/>
        <v>925248.65</v>
      </c>
      <c r="K53" s="34">
        <f t="shared" si="13"/>
        <v>1218553.17</v>
      </c>
      <c r="L53" s="34">
        <f t="shared" si="13"/>
        <v>1133615.94</v>
      </c>
      <c r="M53" s="34">
        <f t="shared" si="13"/>
        <v>633190.21</v>
      </c>
      <c r="N53" s="34">
        <f t="shared" si="13"/>
        <v>320272.06000000006</v>
      </c>
      <c r="O53" s="34">
        <f>SUM(B53:N53)</f>
        <v>11523544.180000002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1433690.52</v>
      </c>
      <c r="C59" s="42">
        <f t="shared" si="14"/>
        <v>1045699.9199999999</v>
      </c>
      <c r="D59" s="42">
        <f t="shared" si="14"/>
        <v>891015.23</v>
      </c>
      <c r="E59" s="42">
        <f t="shared" si="14"/>
        <v>292917.45</v>
      </c>
      <c r="F59" s="42">
        <f t="shared" si="14"/>
        <v>970243.61</v>
      </c>
      <c r="G59" s="42">
        <f t="shared" si="14"/>
        <v>1371383.84</v>
      </c>
      <c r="H59" s="42">
        <f t="shared" si="14"/>
        <v>243205.26</v>
      </c>
      <c r="I59" s="42">
        <f t="shared" si="14"/>
        <v>1044508.35</v>
      </c>
      <c r="J59" s="42">
        <f t="shared" si="14"/>
        <v>925248.65</v>
      </c>
      <c r="K59" s="42">
        <f t="shared" si="14"/>
        <v>1218553.18</v>
      </c>
      <c r="L59" s="42">
        <f t="shared" si="14"/>
        <v>1133615.93</v>
      </c>
      <c r="M59" s="42">
        <f t="shared" si="14"/>
        <v>633190.22</v>
      </c>
      <c r="N59" s="42">
        <f t="shared" si="14"/>
        <v>320272.05</v>
      </c>
      <c r="O59" s="34">
        <f t="shared" si="14"/>
        <v>11523544.21</v>
      </c>
      <c r="Q59"/>
    </row>
    <row r="60" spans="1:18" ht="18.75" customHeight="1">
      <c r="A60" s="26" t="s">
        <v>54</v>
      </c>
      <c r="B60" s="42">
        <v>1165660.88</v>
      </c>
      <c r="C60" s="42">
        <v>742135.09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1907795.9699999997</v>
      </c>
      <c r="P60"/>
      <c r="Q60"/>
      <c r="R60" s="41"/>
    </row>
    <row r="61" spans="1:16" ht="18.75" customHeight="1">
      <c r="A61" s="26" t="s">
        <v>55</v>
      </c>
      <c r="B61" s="42">
        <v>268029.64</v>
      </c>
      <c r="C61" s="42">
        <v>303564.83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571594.47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891015.23</v>
      </c>
      <c r="E62" s="43">
        <v>0</v>
      </c>
      <c r="F62" s="43">
        <v>0</v>
      </c>
      <c r="G62" s="43">
        <v>0</v>
      </c>
      <c r="H62" s="42">
        <v>243205.26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1134220.49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292917.45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292917.45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970243.61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970243.61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1371383.84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1371383.84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1044508.35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1044508.35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925248.65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925248.65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1218553.18</v>
      </c>
      <c r="L68" s="29">
        <v>1133615.93</v>
      </c>
      <c r="M68" s="43">
        <v>0</v>
      </c>
      <c r="N68" s="43">
        <v>0</v>
      </c>
      <c r="O68" s="34">
        <f t="shared" si="15"/>
        <v>2352169.11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633190.22</v>
      </c>
      <c r="N69" s="43">
        <v>0</v>
      </c>
      <c r="O69" s="34">
        <f t="shared" si="15"/>
        <v>633190.22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320272.05</v>
      </c>
      <c r="O70" s="46">
        <f t="shared" si="15"/>
        <v>320272.05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5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  <c r="O73" s="40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2023-05-18T23:20:22Z</dcterms:modified>
  <cp:category/>
  <cp:version/>
  <cp:contentType/>
  <cp:contentStatus/>
</cp:coreProperties>
</file>