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<sst xmlns="http://schemas.openxmlformats.org/spreadsheetml/2006/main" count="88" uniqueCount="85">
  <si>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</si>
  <si>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</si>
  <si>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</si>
  <si>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</si>
  <si>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</si>
  <si>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</si>
  <si>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</si>
  <si>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</si>
  <si>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</si>
  <si>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</si>
  <si>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</si>
  <si>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</si>
  <si>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</si>
  <si>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</si>
  <si>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</si>
  <si>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</si>
  <si>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</si>
  <si>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</si>
  <si>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</si>
  <si>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</si>
  <si>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</si>
  <si>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</si>
  <si>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</si>
  <si>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</si>
  <si>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</si>
  <si>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</si>
  <si>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</si>
  <si>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</si>
  <si>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</si>
  <si>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</si>
  <si>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</si>
  <si>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</si>
  <si>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</si>
  <si>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</si>
  <si>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</si>
  <si>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</si>
  <si>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</si>
  <si>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</si>
  <si>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</si>
  <si>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</si>
  <si>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</si>
  <si>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</si>
  <si>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</si>
  <si>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</si>
  <si>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</si>
  <si>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</si>
  <si>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</si>
  <si>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</si>
  <si>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</si>
  <si>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</si>
  <si>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</si>
  <si>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</si>
  <si>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</si>
  <si>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</si>
  <si>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</si>
  <si>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</si>
  <si>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</si>
  <si>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</si>
  <si>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</si>
  <si>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</si>
  <si>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</si>
  <si>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</si>
  <si>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</si>
  <si>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</si>
  <si>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</si>
  <si>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</si>
  <si>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</si>
  <si>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</si>
  <si>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</si>
  <si>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</si>
  <si>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</si>
  <si>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</si>
  <si>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</si>
  <si>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</si>
  <si>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</si>
  <si>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</si>
  <si>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</si>
  <si>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</si>
  <si>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</si>
  <si>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</si>
  <si>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</si>
  <si>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</si>
  <si>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</si>
  <si>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</si>
  <si>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17/05/23 - VENCIMENTO 24/05/23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</si>
</sst>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399041</v>
      </c>
      <c r="C7" s="9">
        <f t="shared" si="0"/>
        <v>281331</v>
      </c>
      <c r="D7" s="9">
        <f t="shared" si="0"/>
        <v>256325</v>
      </c>
      <c r="E7" s="9">
        <f t="shared" si="0"/>
        <v>72890</v>
      </c>
      <c r="F7" s="9">
        <f t="shared" si="0"/>
        <v>245283</v>
      </c>
      <c r="G7" s="9">
        <f t="shared" si="0"/>
        <v>391646</v>
      </c>
      <c r="H7" s="9">
        <f t="shared" si="0"/>
        <v>45620</v>
      </c>
      <c r="I7" s="9">
        <f t="shared" si="0"/>
        <v>297725</v>
      </c>
      <c r="J7" s="9">
        <f t="shared" si="0"/>
        <v>226380</v>
      </c>
      <c r="K7" s="9">
        <f t="shared" si="0"/>
        <v>354533</v>
      </c>
      <c r="L7" s="9">
        <f t="shared" si="0"/>
        <v>263930</v>
      </c>
      <c r="M7" s="9">
        <f t="shared" si="0"/>
        <v>137744</v>
      </c>
      <c r="N7" s="9">
        <f t="shared" si="0"/>
        <v>88284</v>
      </c>
      <c r="O7" s="9">
        <f t="shared" si="0"/>
        <v>3060732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10127</v>
      </c>
      <c r="C8" s="11">
        <f t="shared" si="1"/>
        <v>10648</v>
      </c>
      <c r="D8" s="11">
        <f t="shared" si="1"/>
        <v>5923</v>
      </c>
      <c r="E8" s="11">
        <f t="shared" si="1"/>
        <v>1713</v>
      </c>
      <c r="F8" s="11">
        <f t="shared" si="1"/>
        <v>5449</v>
      </c>
      <c r="G8" s="11">
        <f t="shared" si="1"/>
        <v>9239</v>
      </c>
      <c r="H8" s="11">
        <f t="shared" si="1"/>
        <v>1594</v>
      </c>
      <c r="I8" s="11">
        <f t="shared" si="1"/>
        <v>12468</v>
      </c>
      <c r="J8" s="11">
        <f t="shared" si="1"/>
        <v>8050</v>
      </c>
      <c r="K8" s="11">
        <f t="shared" si="1"/>
        <v>4994</v>
      </c>
      <c r="L8" s="11">
        <f t="shared" si="1"/>
        <v>4051</v>
      </c>
      <c r="M8" s="11">
        <f t="shared" si="1"/>
        <v>4254</v>
      </c>
      <c r="N8" s="11">
        <f t="shared" si="1"/>
        <v>3832</v>
      </c>
      <c r="O8" s="11">
        <f t="shared" si="1"/>
        <v>82342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10127</v>
      </c>
      <c r="C9" s="11">
        <v>10648</v>
      </c>
      <c r="D9" s="11">
        <v>5923</v>
      </c>
      <c r="E9" s="11">
        <v>1713</v>
      </c>
      <c r="F9" s="11">
        <v>5449</v>
      </c>
      <c r="G9" s="11">
        <v>9239</v>
      </c>
      <c r="H9" s="11">
        <v>1594</v>
      </c>
      <c r="I9" s="11">
        <v>12468</v>
      </c>
      <c r="J9" s="11">
        <v>8050</v>
      </c>
      <c r="K9" s="11">
        <v>4992</v>
      </c>
      <c r="L9" s="11">
        <v>4051</v>
      </c>
      <c r="M9" s="11">
        <v>4254</v>
      </c>
      <c r="N9" s="11">
        <v>3822</v>
      </c>
      <c r="O9" s="11">
        <f>SUM(B9:N9)</f>
        <v>82330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10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388914</v>
      </c>
      <c r="C11" s="13">
        <v>270683</v>
      </c>
      <c r="D11" s="13">
        <v>250402</v>
      </c>
      <c r="E11" s="13">
        <v>71177</v>
      </c>
      <c r="F11" s="13">
        <v>239834</v>
      </c>
      <c r="G11" s="13">
        <v>382407</v>
      </c>
      <c r="H11" s="13">
        <v>44026</v>
      </c>
      <c r="I11" s="13">
        <v>285257</v>
      </c>
      <c r="J11" s="13">
        <v>218330</v>
      </c>
      <c r="K11" s="13">
        <v>349539</v>
      </c>
      <c r="L11" s="13">
        <v>259879</v>
      </c>
      <c r="M11" s="13">
        <v>133490</v>
      </c>
      <c r="N11" s="13">
        <v>84452</v>
      </c>
      <c r="O11" s="11">
        <f>SUM(B11:N11)</f>
        <v>2978390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26945</v>
      </c>
      <c r="C12" s="13">
        <v>24246</v>
      </c>
      <c r="D12" s="13">
        <v>18620</v>
      </c>
      <c r="E12" s="13">
        <v>7364</v>
      </c>
      <c r="F12" s="13">
        <v>21579</v>
      </c>
      <c r="G12" s="13">
        <v>36003</v>
      </c>
      <c r="H12" s="13">
        <v>4467</v>
      </c>
      <c r="I12" s="13">
        <v>26855</v>
      </c>
      <c r="J12" s="13">
        <v>18501</v>
      </c>
      <c r="K12" s="13">
        <v>22987</v>
      </c>
      <c r="L12" s="13">
        <v>17040</v>
      </c>
      <c r="M12" s="13">
        <v>6652</v>
      </c>
      <c r="N12" s="13">
        <v>3582</v>
      </c>
      <c r="O12" s="11">
        <f>SUM(B12:N12)</f>
        <v>234841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361969</v>
      </c>
      <c r="C13" s="15">
        <f t="shared" si="2"/>
        <v>246437</v>
      </c>
      <c r="D13" s="15">
        <f t="shared" si="2"/>
        <v>231782</v>
      </c>
      <c r="E13" s="15">
        <f t="shared" si="2"/>
        <v>63813</v>
      </c>
      <c r="F13" s="15">
        <f t="shared" si="2"/>
        <v>218255</v>
      </c>
      <c r="G13" s="15">
        <f t="shared" si="2"/>
        <v>346404</v>
      </c>
      <c r="H13" s="15">
        <f t="shared" si="2"/>
        <v>39559</v>
      </c>
      <c r="I13" s="15">
        <f t="shared" si="2"/>
        <v>258402</v>
      </c>
      <c r="J13" s="15">
        <f t="shared" si="2"/>
        <v>199829</v>
      </c>
      <c r="K13" s="15">
        <f t="shared" si="2"/>
        <v>326552</v>
      </c>
      <c r="L13" s="15">
        <f t="shared" si="2"/>
        <v>242839</v>
      </c>
      <c r="M13" s="15">
        <f t="shared" si="2"/>
        <v>126838</v>
      </c>
      <c r="N13" s="15">
        <f t="shared" si="2"/>
        <v>80870</v>
      </c>
      <c r="O13" s="11">
        <f>SUM(B13:N13)</f>
        <v>2743549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1.175005178699291</v>
      </c>
      <c r="C18" s="19">
        <v>1.217726206201605</v>
      </c>
      <c r="D18" s="19">
        <v>1.287463113052967</v>
      </c>
      <c r="E18" s="19">
        <v>0.869590894820069</v>
      </c>
      <c r="F18" s="19">
        <v>1.282154546598604</v>
      </c>
      <c r="G18" s="19">
        <v>1.378038439768536</v>
      </c>
      <c r="H18" s="19">
        <v>1.59617109723282</v>
      </c>
      <c r="I18" s="19">
        <v>1.199031180258644</v>
      </c>
      <c r="J18" s="19">
        <v>1.338930538324652</v>
      </c>
      <c r="K18" s="19">
        <v>1.153305138468671</v>
      </c>
      <c r="L18" s="19">
        <v>1.258449839089831</v>
      </c>
      <c r="M18" s="19">
        <v>1.186175821475821</v>
      </c>
      <c r="N18" s="19">
        <v>1.054749637530138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1492553.7300000002</v>
      </c>
      <c r="C20" s="24">
        <f t="shared" si="3"/>
        <v>1101102.1300000004</v>
      </c>
      <c r="D20" s="24">
        <f t="shared" si="3"/>
        <v>930070.0300000001</v>
      </c>
      <c r="E20" s="24">
        <f t="shared" si="3"/>
        <v>307587.6</v>
      </c>
      <c r="F20" s="24">
        <f t="shared" si="3"/>
        <v>1025271.2200000001</v>
      </c>
      <c r="G20" s="24">
        <f t="shared" si="3"/>
        <v>1461686.2499999998</v>
      </c>
      <c r="H20" s="24">
        <f t="shared" si="3"/>
        <v>260100.43000000005</v>
      </c>
      <c r="I20" s="24">
        <f t="shared" si="3"/>
        <v>1155354.77</v>
      </c>
      <c r="J20" s="24">
        <f t="shared" si="3"/>
        <v>970999.7299999999</v>
      </c>
      <c r="K20" s="24">
        <f t="shared" si="3"/>
        <v>1259445.83</v>
      </c>
      <c r="L20" s="24">
        <f t="shared" si="3"/>
        <v>1170804.3099999998</v>
      </c>
      <c r="M20" s="24">
        <f t="shared" si="3"/>
        <v>665467.0200000001</v>
      </c>
      <c r="N20" s="24">
        <f t="shared" si="3"/>
        <v>339122.3900000001</v>
      </c>
      <c r="O20" s="24">
        <f>O21+O22+O23+O24+O25+O26+O27+O28+O29</f>
        <v>12139565.440000003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1156021.78</v>
      </c>
      <c r="C21" s="28">
        <f aca="true" t="shared" si="4" ref="C21:N21">ROUND((C15+C16)*C7,2)</f>
        <v>841967.42</v>
      </c>
      <c r="D21" s="28">
        <f t="shared" si="4"/>
        <v>672776.23</v>
      </c>
      <c r="E21" s="28">
        <f t="shared" si="4"/>
        <v>326838.76</v>
      </c>
      <c r="F21" s="28">
        <f t="shared" si="4"/>
        <v>746224.47</v>
      </c>
      <c r="G21" s="28">
        <f t="shared" si="4"/>
        <v>980368.27</v>
      </c>
      <c r="H21" s="28">
        <f t="shared" si="4"/>
        <v>153319.7</v>
      </c>
      <c r="I21" s="28">
        <f t="shared" si="4"/>
        <v>884749.38</v>
      </c>
      <c r="J21" s="28">
        <f t="shared" si="4"/>
        <v>676649.82</v>
      </c>
      <c r="K21" s="28">
        <f t="shared" si="4"/>
        <v>1001662.08</v>
      </c>
      <c r="L21" s="28">
        <f t="shared" si="4"/>
        <v>849062.81</v>
      </c>
      <c r="M21" s="28">
        <f t="shared" si="4"/>
        <v>511333.28</v>
      </c>
      <c r="N21" s="28">
        <f t="shared" si="4"/>
        <v>296025.08</v>
      </c>
      <c r="O21" s="28">
        <f aca="true" t="shared" si="5" ref="O21:O29">SUM(B21:N21)</f>
        <v>9096999.08</v>
      </c>
    </row>
    <row r="22" spans="1:23" ht="18.75" customHeight="1">
      <c r="A22" s="26" t="s">
        <v>33</v>
      </c>
      <c r="B22" s="28">
        <f>IF(B18&lt;&gt;0,ROUND((B18-1)*B21,2),0)</f>
        <v>202309.8</v>
      </c>
      <c r="C22" s="28">
        <f aca="true" t="shared" si="6" ref="C22:N22">IF(C18&lt;&gt;0,ROUND((C18-1)*C21,2),0)</f>
        <v>183318.37</v>
      </c>
      <c r="D22" s="28">
        <f t="shared" si="6"/>
        <v>193398.35</v>
      </c>
      <c r="E22" s="28">
        <f t="shared" si="6"/>
        <v>-42622.75</v>
      </c>
      <c r="F22" s="28">
        <f t="shared" si="6"/>
        <v>210550.63</v>
      </c>
      <c r="G22" s="28">
        <f t="shared" si="6"/>
        <v>370616.89</v>
      </c>
      <c r="H22" s="28">
        <f t="shared" si="6"/>
        <v>91404.77</v>
      </c>
      <c r="I22" s="28">
        <f t="shared" si="6"/>
        <v>176092.71</v>
      </c>
      <c r="J22" s="28">
        <f t="shared" si="6"/>
        <v>229337.29</v>
      </c>
      <c r="K22" s="28">
        <f t="shared" si="6"/>
        <v>153559.94</v>
      </c>
      <c r="L22" s="28">
        <f t="shared" si="6"/>
        <v>219440.15</v>
      </c>
      <c r="M22" s="28">
        <f t="shared" si="6"/>
        <v>95197.89</v>
      </c>
      <c r="N22" s="28">
        <f t="shared" si="6"/>
        <v>16207.27</v>
      </c>
      <c r="O22" s="28">
        <f t="shared" si="5"/>
        <v>2098811.3099999996</v>
      </c>
      <c r="W22" s="51"/>
    </row>
    <row r="23" spans="1:15" ht="18.75" customHeight="1">
      <c r="A23" s="26" t="s">
        <v>34</v>
      </c>
      <c r="B23" s="28">
        <v>69105.15</v>
      </c>
      <c r="C23" s="28">
        <v>46908.77</v>
      </c>
      <c r="D23" s="28">
        <v>30894.14</v>
      </c>
      <c r="E23" s="28">
        <v>12474.15</v>
      </c>
      <c r="F23" s="28">
        <v>40806.01</v>
      </c>
      <c r="G23" s="28">
        <v>65363.16</v>
      </c>
      <c r="H23" s="28">
        <v>6996.26</v>
      </c>
      <c r="I23" s="28">
        <v>48473.53</v>
      </c>
      <c r="J23" s="28">
        <v>40993.08</v>
      </c>
      <c r="K23" s="28">
        <v>60073.21</v>
      </c>
      <c r="L23" s="28">
        <v>58451.59</v>
      </c>
      <c r="M23" s="28">
        <v>27536.66</v>
      </c>
      <c r="N23" s="28">
        <v>16180.44</v>
      </c>
      <c r="O23" s="28">
        <f t="shared" si="5"/>
        <v>524256.15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1078.56</v>
      </c>
      <c r="C26" s="28">
        <v>810.22</v>
      </c>
      <c r="D26" s="28">
        <v>677.35</v>
      </c>
      <c r="E26" s="28">
        <v>224.05</v>
      </c>
      <c r="F26" s="28">
        <v>752.91</v>
      </c>
      <c r="G26" s="28">
        <v>1070.74</v>
      </c>
      <c r="H26" s="28">
        <v>190.18</v>
      </c>
      <c r="I26" s="28">
        <v>838.88</v>
      </c>
      <c r="J26" s="28">
        <v>711.22</v>
      </c>
      <c r="K26" s="28">
        <v>917.03</v>
      </c>
      <c r="L26" s="28">
        <v>851.9</v>
      </c>
      <c r="M26" s="28">
        <v>479.36</v>
      </c>
      <c r="N26" s="28">
        <v>252.69</v>
      </c>
      <c r="O26" s="28">
        <f t="shared" si="5"/>
        <v>8855.09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710.8</v>
      </c>
      <c r="D27" s="28">
        <v>623.39</v>
      </c>
      <c r="E27" s="28">
        <v>190.42</v>
      </c>
      <c r="F27" s="28">
        <v>627.34</v>
      </c>
      <c r="G27" s="28">
        <v>845.13</v>
      </c>
      <c r="H27" s="28">
        <v>156.5</v>
      </c>
      <c r="I27" s="28">
        <v>661.25</v>
      </c>
      <c r="J27" s="28">
        <v>632.53</v>
      </c>
      <c r="K27" s="28">
        <v>812.49</v>
      </c>
      <c r="L27" s="28">
        <v>721.24</v>
      </c>
      <c r="M27" s="28">
        <v>408.22</v>
      </c>
      <c r="N27" s="28">
        <v>213.89</v>
      </c>
      <c r="O27" s="28">
        <f t="shared" si="5"/>
        <v>7557.910000000001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-44558.8</v>
      </c>
      <c r="C31" s="28">
        <f aca="true" t="shared" si="7" ref="C31:O31">+C32+C34+C47+C48+C49+C54-C55</f>
        <v>-46851.2</v>
      </c>
      <c r="D31" s="28">
        <f t="shared" si="7"/>
        <v>-26061.2</v>
      </c>
      <c r="E31" s="28">
        <f t="shared" si="7"/>
        <v>-7537.2</v>
      </c>
      <c r="F31" s="28">
        <f t="shared" si="7"/>
        <v>-23975.6</v>
      </c>
      <c r="G31" s="28">
        <f t="shared" si="7"/>
        <v>-40651.6</v>
      </c>
      <c r="H31" s="28">
        <f t="shared" si="7"/>
        <v>-7013.6</v>
      </c>
      <c r="I31" s="28">
        <f t="shared" si="7"/>
        <v>-54859.2</v>
      </c>
      <c r="J31" s="28">
        <f t="shared" si="7"/>
        <v>-35420</v>
      </c>
      <c r="K31" s="28">
        <f t="shared" si="7"/>
        <v>-21964.8</v>
      </c>
      <c r="L31" s="28">
        <f t="shared" si="7"/>
        <v>-17824.4</v>
      </c>
      <c r="M31" s="28">
        <f t="shared" si="7"/>
        <v>-18717.6</v>
      </c>
      <c r="N31" s="28">
        <f t="shared" si="7"/>
        <v>-16816.8</v>
      </c>
      <c r="O31" s="28">
        <f t="shared" si="7"/>
        <v>-362252</v>
      </c>
    </row>
    <row r="32" spans="1:15" ht="18.75" customHeight="1">
      <c r="A32" s="26" t="s">
        <v>38</v>
      </c>
      <c r="B32" s="29">
        <f>+B33</f>
        <v>-44558.8</v>
      </c>
      <c r="C32" s="29">
        <f>+C33</f>
        <v>-46851.2</v>
      </c>
      <c r="D32" s="29">
        <f aca="true" t="shared" si="8" ref="D32:O32">+D33</f>
        <v>-26061.2</v>
      </c>
      <c r="E32" s="29">
        <f t="shared" si="8"/>
        <v>-7537.2</v>
      </c>
      <c r="F32" s="29">
        <f t="shared" si="8"/>
        <v>-23975.6</v>
      </c>
      <c r="G32" s="29">
        <f t="shared" si="8"/>
        <v>-40651.6</v>
      </c>
      <c r="H32" s="29">
        <f t="shared" si="8"/>
        <v>-7013.6</v>
      </c>
      <c r="I32" s="29">
        <f t="shared" si="8"/>
        <v>-54859.2</v>
      </c>
      <c r="J32" s="29">
        <f t="shared" si="8"/>
        <v>-35420</v>
      </c>
      <c r="K32" s="29">
        <f t="shared" si="8"/>
        <v>-21964.8</v>
      </c>
      <c r="L32" s="29">
        <f t="shared" si="8"/>
        <v>-17824.4</v>
      </c>
      <c r="M32" s="29">
        <f t="shared" si="8"/>
        <v>-18717.6</v>
      </c>
      <c r="N32" s="29">
        <f t="shared" si="8"/>
        <v>-16816.8</v>
      </c>
      <c r="O32" s="29">
        <f t="shared" si="8"/>
        <v>-362252</v>
      </c>
    </row>
    <row r="33" spans="1:26" ht="18.75" customHeight="1">
      <c r="A33" s="27" t="s">
        <v>39</v>
      </c>
      <c r="B33" s="16">
        <f>ROUND((-B9)*$G$3,2)</f>
        <v>-44558.8</v>
      </c>
      <c r="C33" s="16">
        <f aca="true" t="shared" si="9" ref="C33:N33">ROUND((-C9)*$G$3,2)</f>
        <v>-46851.2</v>
      </c>
      <c r="D33" s="16">
        <f t="shared" si="9"/>
        <v>-26061.2</v>
      </c>
      <c r="E33" s="16">
        <f t="shared" si="9"/>
        <v>-7537.2</v>
      </c>
      <c r="F33" s="16">
        <f t="shared" si="9"/>
        <v>-23975.6</v>
      </c>
      <c r="G33" s="16">
        <f t="shared" si="9"/>
        <v>-40651.6</v>
      </c>
      <c r="H33" s="16">
        <f t="shared" si="9"/>
        <v>-7013.6</v>
      </c>
      <c r="I33" s="16">
        <f t="shared" si="9"/>
        <v>-54859.2</v>
      </c>
      <c r="J33" s="16">
        <f t="shared" si="9"/>
        <v>-35420</v>
      </c>
      <c r="K33" s="16">
        <f t="shared" si="9"/>
        <v>-21964.8</v>
      </c>
      <c r="L33" s="16">
        <f t="shared" si="9"/>
        <v>-17824.4</v>
      </c>
      <c r="M33" s="16">
        <f t="shared" si="9"/>
        <v>-18717.6</v>
      </c>
      <c r="N33" s="16">
        <f t="shared" si="9"/>
        <v>-16816.8</v>
      </c>
      <c r="O33" s="30">
        <f aca="true" t="shared" si="10" ref="O33:O55">SUM(B33:N33)</f>
        <v>-362252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1447994.9300000002</v>
      </c>
      <c r="C53" s="34">
        <f aca="true" t="shared" si="13" ref="C53:N53">+C20+C31</f>
        <v>1054250.9300000004</v>
      </c>
      <c r="D53" s="34">
        <f t="shared" si="13"/>
        <v>904008.8300000002</v>
      </c>
      <c r="E53" s="34">
        <f t="shared" si="13"/>
        <v>300050.39999999997</v>
      </c>
      <c r="F53" s="34">
        <f t="shared" si="13"/>
        <v>1001295.6200000001</v>
      </c>
      <c r="G53" s="34">
        <f t="shared" si="13"/>
        <v>1421034.6499999997</v>
      </c>
      <c r="H53" s="34">
        <f t="shared" si="13"/>
        <v>253086.83000000005</v>
      </c>
      <c r="I53" s="34">
        <f t="shared" si="13"/>
        <v>1100495.57</v>
      </c>
      <c r="J53" s="34">
        <f t="shared" si="13"/>
        <v>935579.7299999999</v>
      </c>
      <c r="K53" s="34">
        <f t="shared" si="13"/>
        <v>1237481.03</v>
      </c>
      <c r="L53" s="34">
        <f t="shared" si="13"/>
        <v>1152979.91</v>
      </c>
      <c r="M53" s="34">
        <f t="shared" si="13"/>
        <v>646749.4200000002</v>
      </c>
      <c r="N53" s="34">
        <f t="shared" si="13"/>
        <v>322305.5900000001</v>
      </c>
      <c r="O53" s="34">
        <f>SUM(B53:N53)</f>
        <v>11777313.44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1447994.93</v>
      </c>
      <c r="C59" s="42">
        <f t="shared" si="14"/>
        <v>1054250.93</v>
      </c>
      <c r="D59" s="42">
        <f t="shared" si="14"/>
        <v>904008.83</v>
      </c>
      <c r="E59" s="42">
        <f t="shared" si="14"/>
        <v>300050.4</v>
      </c>
      <c r="F59" s="42">
        <f t="shared" si="14"/>
        <v>1001295.61</v>
      </c>
      <c r="G59" s="42">
        <f t="shared" si="14"/>
        <v>1421034.65</v>
      </c>
      <c r="H59" s="42">
        <f t="shared" si="14"/>
        <v>253086.83</v>
      </c>
      <c r="I59" s="42">
        <f t="shared" si="14"/>
        <v>1100495.58</v>
      </c>
      <c r="J59" s="42">
        <f t="shared" si="14"/>
        <v>935579.73</v>
      </c>
      <c r="K59" s="42">
        <f t="shared" si="14"/>
        <v>1237481.04</v>
      </c>
      <c r="L59" s="42">
        <f t="shared" si="14"/>
        <v>1152979.91</v>
      </c>
      <c r="M59" s="42">
        <f t="shared" si="14"/>
        <v>646749.42</v>
      </c>
      <c r="N59" s="42">
        <f t="shared" si="14"/>
        <v>322305.59</v>
      </c>
      <c r="O59" s="34">
        <f t="shared" si="14"/>
        <v>11777313.450000001</v>
      </c>
      <c r="Q59"/>
    </row>
    <row r="60" spans="1:18" ht="18.75" customHeight="1">
      <c r="A60" s="26" t="s">
        <v>54</v>
      </c>
      <c r="B60" s="42">
        <v>1177175.93</v>
      </c>
      <c r="C60" s="42">
        <v>748146.45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1925322.38</v>
      </c>
      <c r="P60"/>
      <c r="Q60"/>
      <c r="R60" s="41"/>
    </row>
    <row r="61" spans="1:16" ht="18.75" customHeight="1">
      <c r="A61" s="26" t="s">
        <v>55</v>
      </c>
      <c r="B61" s="42">
        <v>270819</v>
      </c>
      <c r="C61" s="42">
        <v>306104.48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576923.48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904008.83</v>
      </c>
      <c r="E62" s="43">
        <v>0</v>
      </c>
      <c r="F62" s="43">
        <v>0</v>
      </c>
      <c r="G62" s="43">
        <v>0</v>
      </c>
      <c r="H62" s="42">
        <v>253086.83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1157095.66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300050.4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300050.4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1001295.61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1001295.61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1421034.65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1421034.65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1100495.58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1100495.58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935579.73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935579.73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1237481.04</v>
      </c>
      <c r="L68" s="29">
        <v>1152979.91</v>
      </c>
      <c r="M68" s="43">
        <v>0</v>
      </c>
      <c r="N68" s="43">
        <v>0</v>
      </c>
      <c r="O68" s="34">
        <f t="shared" si="15"/>
        <v>2390460.95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646749.42</v>
      </c>
      <c r="N69" s="43">
        <v>0</v>
      </c>
      <c r="O69" s="34">
        <f t="shared" si="15"/>
        <v>646749.42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322305.59</v>
      </c>
      <c r="O70" s="46">
        <f t="shared" si="15"/>
        <v>322305.59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2023-05-23T18:44:21Z</dcterms:modified>
  <cp:category/>
  <cp:version/>
  <cp:contentType/>
  <cp:contentStatus/>
</cp:coreProperties>
</file>