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<sst xmlns="http://schemas.openxmlformats.org/spreadsheetml/2006/main" count="89" uniqueCount="86">
  <si>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</si>
  <si>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</si>
  <si>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</si>
  <si>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</si>
  <si>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</si>
  <si>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</si>
  <si>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</si>
  <si>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</si>
  <si>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</si>
  <si>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</si>
  <si>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</si>
  <si>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</si>
  <si>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</si>
  <si>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</si>
  <si>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</si>
  <si>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</si>
  <si>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</si>
  <si>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</si>
  <si>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</si>
  <si>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</si>
  <si>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</si>
  <si>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</si>
  <si>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</si>
  <si>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</si>
  <si>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</si>
  <si>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</si>
  <si>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</si>
  <si>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</si>
  <si>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</si>
  <si>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</si>
  <si>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</si>
  <si>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</si>
  <si>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</si>
  <si>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</si>
  <si>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</si>
  <si>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</si>
  <si>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</si>
  <si>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</si>
  <si>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</si>
  <si>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</si>
  <si>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</si>
  <si>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</si>
  <si>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</si>
  <si>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</si>
  <si>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</si>
  <si>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</si>
  <si>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</si>
  <si>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</si>
  <si>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</si>
  <si>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</si>
  <si>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</si>
  <si>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</si>
  <si>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</si>
  <si>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</si>
  <si>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</si>
  <si>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</si>
  <si>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</si>
  <si>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</si>
  <si>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</si>
  <si>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</si>
  <si>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</si>
  <si>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</si>
  <si>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</si>
  <si>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</si>
  <si>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</si>
  <si>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</si>
  <si>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</si>
  <si>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</si>
  <si>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</si>
  <si>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</si>
  <si>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</si>
  <si>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</si>
  <si>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</si>
  <si>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</si>
  <si>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</si>
  <si>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</si>
  <si>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</si>
  <si>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</si>
  <si>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</si>
  <si>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</si>
  <si>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</si>
  <si>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</si>
  <si>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</si>
  <si>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</si>
  <si>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19/05/23 - VENCIMENTO 26/05/23</t>
  </si>
  <si>
    <t xml:space="preserve">           ¹ Revisões de passageiros transportados, ar condicionado (abril/23) e fator de transição (31/03 a 30/04/23). Total de 1.027.059 passageiros revisão.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</si>
</sst>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392515</v>
      </c>
      <c r="C7" s="9">
        <f t="shared" si="0"/>
        <v>276116</v>
      </c>
      <c r="D7" s="9">
        <f t="shared" si="0"/>
        <v>257602</v>
      </c>
      <c r="E7" s="9">
        <f t="shared" si="0"/>
        <v>71663</v>
      </c>
      <c r="F7" s="9">
        <f t="shared" si="0"/>
        <v>244612</v>
      </c>
      <c r="G7" s="9">
        <f t="shared" si="0"/>
        <v>382332</v>
      </c>
      <c r="H7" s="9">
        <f t="shared" si="0"/>
        <v>44310</v>
      </c>
      <c r="I7" s="9">
        <f t="shared" si="0"/>
        <v>305935</v>
      </c>
      <c r="J7" s="9">
        <f t="shared" si="0"/>
        <v>222794</v>
      </c>
      <c r="K7" s="9">
        <f t="shared" si="0"/>
        <v>346728</v>
      </c>
      <c r="L7" s="9">
        <f t="shared" si="0"/>
        <v>266240</v>
      </c>
      <c r="M7" s="9">
        <f t="shared" si="0"/>
        <v>135177</v>
      </c>
      <c r="N7" s="9">
        <f t="shared" si="0"/>
        <v>83777</v>
      </c>
      <c r="O7" s="9">
        <f t="shared" si="0"/>
        <v>3029801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11406</v>
      </c>
      <c r="C8" s="11">
        <f t="shared" si="1"/>
        <v>11486</v>
      </c>
      <c r="D8" s="11">
        <f t="shared" si="1"/>
        <v>6826</v>
      </c>
      <c r="E8" s="11">
        <f t="shared" si="1"/>
        <v>1876</v>
      </c>
      <c r="F8" s="11">
        <f t="shared" si="1"/>
        <v>6251</v>
      </c>
      <c r="G8" s="11">
        <f t="shared" si="1"/>
        <v>9872</v>
      </c>
      <c r="H8" s="11">
        <f t="shared" si="1"/>
        <v>1733</v>
      </c>
      <c r="I8" s="11">
        <f t="shared" si="1"/>
        <v>14204</v>
      </c>
      <c r="J8" s="11">
        <f t="shared" si="1"/>
        <v>8727</v>
      </c>
      <c r="K8" s="11">
        <f t="shared" si="1"/>
        <v>5718</v>
      </c>
      <c r="L8" s="11">
        <f t="shared" si="1"/>
        <v>4422</v>
      </c>
      <c r="M8" s="11">
        <f t="shared" si="1"/>
        <v>4750</v>
      </c>
      <c r="N8" s="11">
        <f t="shared" si="1"/>
        <v>3908</v>
      </c>
      <c r="O8" s="11">
        <f t="shared" si="1"/>
        <v>91179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11406</v>
      </c>
      <c r="C9" s="11">
        <v>11486</v>
      </c>
      <c r="D9" s="11">
        <v>6826</v>
      </c>
      <c r="E9" s="11">
        <v>1876</v>
      </c>
      <c r="F9" s="11">
        <v>6251</v>
      </c>
      <c r="G9" s="11">
        <v>9872</v>
      </c>
      <c r="H9" s="11">
        <v>1733</v>
      </c>
      <c r="I9" s="11">
        <v>14204</v>
      </c>
      <c r="J9" s="11">
        <v>8727</v>
      </c>
      <c r="K9" s="11">
        <v>5716</v>
      </c>
      <c r="L9" s="11">
        <v>4422</v>
      </c>
      <c r="M9" s="11">
        <v>4750</v>
      </c>
      <c r="N9" s="11">
        <v>3899</v>
      </c>
      <c r="O9" s="11">
        <f>SUM(B9:N9)</f>
        <v>91168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9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381109</v>
      </c>
      <c r="C11" s="13">
        <v>264630</v>
      </c>
      <c r="D11" s="13">
        <v>250776</v>
      </c>
      <c r="E11" s="13">
        <v>69787</v>
      </c>
      <c r="F11" s="13">
        <v>238361</v>
      </c>
      <c r="G11" s="13">
        <v>372460</v>
      </c>
      <c r="H11" s="13">
        <v>42577</v>
      </c>
      <c r="I11" s="13">
        <v>291731</v>
      </c>
      <c r="J11" s="13">
        <v>214067</v>
      </c>
      <c r="K11" s="13">
        <v>341010</v>
      </c>
      <c r="L11" s="13">
        <v>261818</v>
      </c>
      <c r="M11" s="13">
        <v>130427</v>
      </c>
      <c r="N11" s="13">
        <v>79869</v>
      </c>
      <c r="O11" s="11">
        <f>SUM(B11:N11)</f>
        <v>2938622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26423</v>
      </c>
      <c r="C12" s="13">
        <v>23591</v>
      </c>
      <c r="D12" s="13">
        <v>18358</v>
      </c>
      <c r="E12" s="13">
        <v>7130</v>
      </c>
      <c r="F12" s="13">
        <v>20940</v>
      </c>
      <c r="G12" s="13">
        <v>34445</v>
      </c>
      <c r="H12" s="13">
        <v>4365</v>
      </c>
      <c r="I12" s="13">
        <v>26401</v>
      </c>
      <c r="J12" s="13">
        <v>17800</v>
      </c>
      <c r="K12" s="13">
        <v>21744</v>
      </c>
      <c r="L12" s="13">
        <v>16802</v>
      </c>
      <c r="M12" s="13">
        <v>6193</v>
      </c>
      <c r="N12" s="13">
        <v>3185</v>
      </c>
      <c r="O12" s="11">
        <f>SUM(B12:N12)</f>
        <v>227377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354686</v>
      </c>
      <c r="C13" s="15">
        <f t="shared" si="2"/>
        <v>241039</v>
      </c>
      <c r="D13" s="15">
        <f t="shared" si="2"/>
        <v>232418</v>
      </c>
      <c r="E13" s="15">
        <f t="shared" si="2"/>
        <v>62657</v>
      </c>
      <c r="F13" s="15">
        <f t="shared" si="2"/>
        <v>217421</v>
      </c>
      <c r="G13" s="15">
        <f t="shared" si="2"/>
        <v>338015</v>
      </c>
      <c r="H13" s="15">
        <f t="shared" si="2"/>
        <v>38212</v>
      </c>
      <c r="I13" s="15">
        <f t="shared" si="2"/>
        <v>265330</v>
      </c>
      <c r="J13" s="15">
        <f t="shared" si="2"/>
        <v>196267</v>
      </c>
      <c r="K13" s="15">
        <f t="shared" si="2"/>
        <v>319266</v>
      </c>
      <c r="L13" s="15">
        <f t="shared" si="2"/>
        <v>245016</v>
      </c>
      <c r="M13" s="15">
        <f t="shared" si="2"/>
        <v>124234</v>
      </c>
      <c r="N13" s="15">
        <f t="shared" si="2"/>
        <v>76684</v>
      </c>
      <c r="O13" s="11">
        <f>SUM(B13:N13)</f>
        <v>2711245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1.197021904040173</v>
      </c>
      <c r="C18" s="19">
        <v>1.239951149954285</v>
      </c>
      <c r="D18" s="19">
        <v>1.311797012338597</v>
      </c>
      <c r="E18" s="19">
        <v>0.842277543847374</v>
      </c>
      <c r="F18" s="19">
        <v>1.282402404929279</v>
      </c>
      <c r="G18" s="19">
        <v>1.404225202652747</v>
      </c>
      <c r="H18" s="19">
        <v>1.626479078087383</v>
      </c>
      <c r="I18" s="19">
        <v>1.142467978390856</v>
      </c>
      <c r="J18" s="19">
        <v>1.355314522532383</v>
      </c>
      <c r="K18" s="19">
        <v>1.186717526347784</v>
      </c>
      <c r="L18" s="19">
        <v>1.250308113297906</v>
      </c>
      <c r="M18" s="19">
        <v>1.20947008157188</v>
      </c>
      <c r="N18" s="19">
        <v>1.107869717809815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1495191.81</v>
      </c>
      <c r="C20" s="24">
        <f t="shared" si="3"/>
        <v>1101076.6900000004</v>
      </c>
      <c r="D20" s="24">
        <f t="shared" si="3"/>
        <v>951780.6000000001</v>
      </c>
      <c r="E20" s="24">
        <f t="shared" si="3"/>
        <v>294079.97</v>
      </c>
      <c r="F20" s="24">
        <f t="shared" si="3"/>
        <v>1022971.12</v>
      </c>
      <c r="G20" s="24">
        <f t="shared" si="3"/>
        <v>1454156.5199999996</v>
      </c>
      <c r="H20" s="24">
        <f t="shared" si="3"/>
        <v>257467.87999999998</v>
      </c>
      <c r="I20" s="24">
        <f t="shared" si="3"/>
        <v>1132475.8900000001</v>
      </c>
      <c r="J20" s="24">
        <f t="shared" si="3"/>
        <v>967515.37</v>
      </c>
      <c r="K20" s="24">
        <f t="shared" si="3"/>
        <v>1267796.74</v>
      </c>
      <c r="L20" s="24">
        <f t="shared" si="3"/>
        <v>1172808.0899999999</v>
      </c>
      <c r="M20" s="24">
        <f t="shared" si="3"/>
        <v>665793.25</v>
      </c>
      <c r="N20" s="24">
        <f t="shared" si="3"/>
        <v>338603.61000000004</v>
      </c>
      <c r="O20" s="24">
        <f>O21+O22+O23+O24+O25+O26+O27+O28+O29</f>
        <v>12121717.540000003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1137115.96</v>
      </c>
      <c r="C21" s="28">
        <f aca="true" t="shared" si="4" ref="C21:N21">ROUND((C15+C16)*C7,2)</f>
        <v>826359.96</v>
      </c>
      <c r="D21" s="28">
        <f t="shared" si="4"/>
        <v>676127.97</v>
      </c>
      <c r="E21" s="28">
        <f t="shared" si="4"/>
        <v>321336.89</v>
      </c>
      <c r="F21" s="28">
        <f t="shared" si="4"/>
        <v>744183.09</v>
      </c>
      <c r="G21" s="28">
        <f t="shared" si="4"/>
        <v>957053.46</v>
      </c>
      <c r="H21" s="28">
        <f t="shared" si="4"/>
        <v>148917.05</v>
      </c>
      <c r="I21" s="28">
        <f t="shared" si="4"/>
        <v>909147.04</v>
      </c>
      <c r="J21" s="28">
        <f t="shared" si="4"/>
        <v>665931.27</v>
      </c>
      <c r="K21" s="28">
        <f t="shared" si="4"/>
        <v>979610.62</v>
      </c>
      <c r="L21" s="28">
        <f t="shared" si="4"/>
        <v>856494.08</v>
      </c>
      <c r="M21" s="28">
        <f t="shared" si="4"/>
        <v>501804.06</v>
      </c>
      <c r="N21" s="28">
        <f t="shared" si="4"/>
        <v>280912.66</v>
      </c>
      <c r="O21" s="28">
        <f aca="true" t="shared" si="5" ref="O21:O29">SUM(B21:N21)</f>
        <v>9004994.11</v>
      </c>
    </row>
    <row r="22" spans="1:23" ht="18.75" customHeight="1">
      <c r="A22" s="26" t="s">
        <v>33</v>
      </c>
      <c r="B22" s="28">
        <f>IF(B18&lt;&gt;0,ROUND((B18-1)*B21,2),0)</f>
        <v>224036.75</v>
      </c>
      <c r="C22" s="28">
        <f aca="true" t="shared" si="6" ref="C22:N22">IF(C18&lt;&gt;0,ROUND((C18-1)*C21,2),0)</f>
        <v>198286.02</v>
      </c>
      <c r="D22" s="28">
        <f t="shared" si="6"/>
        <v>210814.68</v>
      </c>
      <c r="E22" s="28">
        <f t="shared" si="6"/>
        <v>-50682.04</v>
      </c>
      <c r="F22" s="28">
        <f t="shared" si="6"/>
        <v>210159.09</v>
      </c>
      <c r="G22" s="28">
        <f t="shared" si="6"/>
        <v>386865.13</v>
      </c>
      <c r="H22" s="28">
        <f t="shared" si="6"/>
        <v>93293.42</v>
      </c>
      <c r="I22" s="28">
        <f t="shared" si="6"/>
        <v>129524.34</v>
      </c>
      <c r="J22" s="28">
        <f t="shared" si="6"/>
        <v>236615.05</v>
      </c>
      <c r="K22" s="28">
        <f t="shared" si="6"/>
        <v>182910.47</v>
      </c>
      <c r="L22" s="28">
        <f t="shared" si="6"/>
        <v>214387.42</v>
      </c>
      <c r="M22" s="28">
        <f t="shared" si="6"/>
        <v>105112.94</v>
      </c>
      <c r="N22" s="28">
        <f t="shared" si="6"/>
        <v>30301.97</v>
      </c>
      <c r="O22" s="28">
        <f t="shared" si="5"/>
        <v>2171625.24</v>
      </c>
      <c r="W22" s="51"/>
    </row>
    <row r="23" spans="1:15" ht="18.75" customHeight="1">
      <c r="A23" s="26" t="s">
        <v>34</v>
      </c>
      <c r="B23" s="28">
        <v>68916.89</v>
      </c>
      <c r="C23" s="28">
        <v>47520.53</v>
      </c>
      <c r="D23" s="28">
        <v>31818.4</v>
      </c>
      <c r="E23" s="28">
        <v>12535.5</v>
      </c>
      <c r="F23" s="28">
        <v>40938.82</v>
      </c>
      <c r="G23" s="28">
        <v>64902.6</v>
      </c>
      <c r="H23" s="28">
        <v>6880.31</v>
      </c>
      <c r="I23" s="28">
        <v>47780.99</v>
      </c>
      <c r="J23" s="28">
        <v>40949.51</v>
      </c>
      <c r="K23" s="28">
        <v>61114.63</v>
      </c>
      <c r="L23" s="28">
        <v>58074.22</v>
      </c>
      <c r="M23" s="28">
        <v>27474.46</v>
      </c>
      <c r="N23" s="28">
        <v>16687.2</v>
      </c>
      <c r="O23" s="28">
        <f t="shared" si="5"/>
        <v>525594.06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1083.77</v>
      </c>
      <c r="C26" s="28">
        <v>812.83</v>
      </c>
      <c r="D26" s="28">
        <v>695.59</v>
      </c>
      <c r="E26" s="28">
        <v>216.23</v>
      </c>
      <c r="F26" s="28">
        <v>752.91</v>
      </c>
      <c r="G26" s="28">
        <v>1068.14</v>
      </c>
      <c r="H26" s="28">
        <v>187.58</v>
      </c>
      <c r="I26" s="28">
        <v>823.25</v>
      </c>
      <c r="J26" s="28">
        <v>711.22</v>
      </c>
      <c r="K26" s="28">
        <v>927.45</v>
      </c>
      <c r="L26" s="28">
        <v>854.51</v>
      </c>
      <c r="M26" s="28">
        <v>481.96</v>
      </c>
      <c r="N26" s="28">
        <v>244.87</v>
      </c>
      <c r="O26" s="28">
        <f t="shared" si="5"/>
        <v>8860.310000000001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812.49</v>
      </c>
      <c r="L27" s="28">
        <v>721.24</v>
      </c>
      <c r="M27" s="28">
        <v>408.22</v>
      </c>
      <c r="N27" s="28">
        <v>213.89</v>
      </c>
      <c r="O27" s="28">
        <f t="shared" si="5"/>
        <v>7557.92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-24489.13</v>
      </c>
      <c r="C31" s="28">
        <f aca="true" t="shared" si="7" ref="C31:O31">+C32+C34+C47+C48+C49+C54-C55</f>
        <v>-40397.19</v>
      </c>
      <c r="D31" s="28">
        <f t="shared" si="7"/>
        <v>-7159.580000000002</v>
      </c>
      <c r="E31" s="28">
        <f t="shared" si="7"/>
        <v>87028.6</v>
      </c>
      <c r="F31" s="28">
        <f t="shared" si="7"/>
        <v>2672.4300000000003</v>
      </c>
      <c r="G31" s="28">
        <f t="shared" si="7"/>
        <v>-38391.240000000005</v>
      </c>
      <c r="H31" s="28">
        <f t="shared" si="7"/>
        <v>-4644.59</v>
      </c>
      <c r="I31" s="28">
        <f t="shared" si="7"/>
        <v>-54876.54</v>
      </c>
      <c r="J31" s="28">
        <f t="shared" si="7"/>
        <v>-30050.600000000002</v>
      </c>
      <c r="K31" s="28">
        <f t="shared" si="7"/>
        <v>28947.449999999997</v>
      </c>
      <c r="L31" s="28">
        <f t="shared" si="7"/>
        <v>13468.759999999998</v>
      </c>
      <c r="M31" s="28">
        <f t="shared" si="7"/>
        <v>-19505.18</v>
      </c>
      <c r="N31" s="28">
        <f t="shared" si="7"/>
        <v>-14994.259999999998</v>
      </c>
      <c r="O31" s="28">
        <f t="shared" si="7"/>
        <v>-102391.07000000007</v>
      </c>
    </row>
    <row r="32" spans="1:15" ht="18.75" customHeight="1">
      <c r="A32" s="26" t="s">
        <v>38</v>
      </c>
      <c r="B32" s="29">
        <f>+B33</f>
        <v>-50186.4</v>
      </c>
      <c r="C32" s="29">
        <f>+C33</f>
        <v>-50538.4</v>
      </c>
      <c r="D32" s="29">
        <f aca="true" t="shared" si="8" ref="D32:O32">+D33</f>
        <v>-30034.4</v>
      </c>
      <c r="E32" s="29">
        <f t="shared" si="8"/>
        <v>-8254.4</v>
      </c>
      <c r="F32" s="29">
        <f t="shared" si="8"/>
        <v>-27504.4</v>
      </c>
      <c r="G32" s="29">
        <f t="shared" si="8"/>
        <v>-43436.8</v>
      </c>
      <c r="H32" s="29">
        <f t="shared" si="8"/>
        <v>-7625.2</v>
      </c>
      <c r="I32" s="29">
        <f t="shared" si="8"/>
        <v>-62497.6</v>
      </c>
      <c r="J32" s="29">
        <f t="shared" si="8"/>
        <v>-38398.8</v>
      </c>
      <c r="K32" s="29">
        <f t="shared" si="8"/>
        <v>-25150.4</v>
      </c>
      <c r="L32" s="29">
        <f t="shared" si="8"/>
        <v>-19456.8</v>
      </c>
      <c r="M32" s="29">
        <f t="shared" si="8"/>
        <v>-20900</v>
      </c>
      <c r="N32" s="29">
        <f t="shared" si="8"/>
        <v>-17155.6</v>
      </c>
      <c r="O32" s="29">
        <f t="shared" si="8"/>
        <v>-401139.19999999995</v>
      </c>
    </row>
    <row r="33" spans="1:26" ht="18.75" customHeight="1">
      <c r="A33" s="27" t="s">
        <v>39</v>
      </c>
      <c r="B33" s="16">
        <f>ROUND((-B9)*$G$3,2)</f>
        <v>-50186.4</v>
      </c>
      <c r="C33" s="16">
        <f aca="true" t="shared" si="9" ref="C33:N33">ROUND((-C9)*$G$3,2)</f>
        <v>-50538.4</v>
      </c>
      <c r="D33" s="16">
        <f t="shared" si="9"/>
        <v>-30034.4</v>
      </c>
      <c r="E33" s="16">
        <f t="shared" si="9"/>
        <v>-8254.4</v>
      </c>
      <c r="F33" s="16">
        <f t="shared" si="9"/>
        <v>-27504.4</v>
      </c>
      <c r="G33" s="16">
        <f t="shared" si="9"/>
        <v>-43436.8</v>
      </c>
      <c r="H33" s="16">
        <f t="shared" si="9"/>
        <v>-7625.2</v>
      </c>
      <c r="I33" s="16">
        <f t="shared" si="9"/>
        <v>-62497.6</v>
      </c>
      <c r="J33" s="16">
        <f t="shared" si="9"/>
        <v>-38398.8</v>
      </c>
      <c r="K33" s="16">
        <f t="shared" si="9"/>
        <v>-25150.4</v>
      </c>
      <c r="L33" s="16">
        <f t="shared" si="9"/>
        <v>-19456.8</v>
      </c>
      <c r="M33" s="16">
        <f t="shared" si="9"/>
        <v>-20900</v>
      </c>
      <c r="N33" s="16">
        <f t="shared" si="9"/>
        <v>-17155.6</v>
      </c>
      <c r="O33" s="30">
        <f aca="true" t="shared" si="10" ref="O33:O55">SUM(B33:N33)</f>
        <v>-401139.19999999995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-21164.35</v>
      </c>
      <c r="G34" s="29">
        <f t="shared" si="11"/>
        <v>-1584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-22748.350000000093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-21164.35</v>
      </c>
      <c r="G35" s="31">
        <v>-1584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-22748.35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25697.27</v>
      </c>
      <c r="C47" s="33">
        <v>10141.21</v>
      </c>
      <c r="D47" s="33">
        <v>22874.82</v>
      </c>
      <c r="E47" s="33">
        <v>95283</v>
      </c>
      <c r="F47" s="33">
        <v>51341.18</v>
      </c>
      <c r="G47" s="33">
        <v>6629.56</v>
      </c>
      <c r="H47" s="33">
        <v>2980.61</v>
      </c>
      <c r="I47" s="33">
        <v>7621.06</v>
      </c>
      <c r="J47" s="33">
        <v>8348.2</v>
      </c>
      <c r="K47" s="33">
        <v>54097.85</v>
      </c>
      <c r="L47" s="33">
        <v>32925.56</v>
      </c>
      <c r="M47" s="33">
        <v>1394.82</v>
      </c>
      <c r="N47" s="33">
        <v>2161.34</v>
      </c>
      <c r="O47" s="31">
        <f t="shared" si="10"/>
        <v>321496.48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1470702.6800000002</v>
      </c>
      <c r="C53" s="34">
        <f aca="true" t="shared" si="13" ref="C53:N53">+C20+C31</f>
        <v>1060679.5000000005</v>
      </c>
      <c r="D53" s="34">
        <f t="shared" si="13"/>
        <v>944621.0200000001</v>
      </c>
      <c r="E53" s="34">
        <f t="shared" si="13"/>
        <v>381108.56999999995</v>
      </c>
      <c r="F53" s="34">
        <f t="shared" si="13"/>
        <v>1025643.55</v>
      </c>
      <c r="G53" s="34">
        <f t="shared" si="13"/>
        <v>1415765.2799999996</v>
      </c>
      <c r="H53" s="34">
        <f t="shared" si="13"/>
        <v>252823.28999999998</v>
      </c>
      <c r="I53" s="34">
        <f t="shared" si="13"/>
        <v>1077599.35</v>
      </c>
      <c r="J53" s="34">
        <f t="shared" si="13"/>
        <v>937464.77</v>
      </c>
      <c r="K53" s="34">
        <f t="shared" si="13"/>
        <v>1296744.19</v>
      </c>
      <c r="L53" s="34">
        <f t="shared" si="13"/>
        <v>1186276.8499999999</v>
      </c>
      <c r="M53" s="34">
        <f t="shared" si="13"/>
        <v>646288.07</v>
      </c>
      <c r="N53" s="34">
        <f t="shared" si="13"/>
        <v>323609.35000000003</v>
      </c>
      <c r="O53" s="34">
        <f>SUM(B53:N53)</f>
        <v>12019326.469999999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1470702.68</v>
      </c>
      <c r="C59" s="42">
        <f t="shared" si="14"/>
        <v>1060679.51</v>
      </c>
      <c r="D59" s="42">
        <f t="shared" si="14"/>
        <v>944621.02</v>
      </c>
      <c r="E59" s="42">
        <f t="shared" si="14"/>
        <v>381108.57</v>
      </c>
      <c r="F59" s="42">
        <f t="shared" si="14"/>
        <v>1025643.55</v>
      </c>
      <c r="G59" s="42">
        <f t="shared" si="14"/>
        <v>1415765.28</v>
      </c>
      <c r="H59" s="42">
        <f t="shared" si="14"/>
        <v>252823.28</v>
      </c>
      <c r="I59" s="42">
        <f t="shared" si="14"/>
        <v>1077599.35</v>
      </c>
      <c r="J59" s="42">
        <f t="shared" si="14"/>
        <v>937464.77</v>
      </c>
      <c r="K59" s="42">
        <f t="shared" si="14"/>
        <v>1296744.19</v>
      </c>
      <c r="L59" s="42">
        <f t="shared" si="14"/>
        <v>1186276.85</v>
      </c>
      <c r="M59" s="42">
        <f t="shared" si="14"/>
        <v>646288.07</v>
      </c>
      <c r="N59" s="42">
        <f t="shared" si="14"/>
        <v>323609.35</v>
      </c>
      <c r="O59" s="34">
        <f t="shared" si="14"/>
        <v>12019326.47</v>
      </c>
      <c r="Q59"/>
    </row>
    <row r="60" spans="1:18" ht="18.75" customHeight="1">
      <c r="A60" s="26" t="s">
        <v>54</v>
      </c>
      <c r="B60" s="42">
        <v>1195455.66</v>
      </c>
      <c r="C60" s="42">
        <v>752665.74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1948121.4</v>
      </c>
      <c r="P60"/>
      <c r="Q60"/>
      <c r="R60" s="41"/>
    </row>
    <row r="61" spans="1:16" ht="18.75" customHeight="1">
      <c r="A61" s="26" t="s">
        <v>55</v>
      </c>
      <c r="B61" s="42">
        <v>275247.02</v>
      </c>
      <c r="C61" s="42">
        <v>308013.77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583260.79</v>
      </c>
      <c r="P61"/>
    </row>
    <row r="62" spans="1:17" ht="18.75" customHeight="1">
      <c r="A62" s="26" t="s">
        <v>56</v>
      </c>
      <c r="B62" s="43">
        <v>0</v>
      </c>
      <c r="C62" s="43"/>
      <c r="D62" s="29">
        <v>944621.02</v>
      </c>
      <c r="E62" s="43">
        <v>0</v>
      </c>
      <c r="F62" s="43">
        <v>0</v>
      </c>
      <c r="G62" s="43">
        <v>0</v>
      </c>
      <c r="H62" s="42">
        <v>252823.28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1197444.3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381108.57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381108.57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1025643.55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1025643.55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1415765.28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1415765.28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1077599.35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1077599.35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937464.77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937464.77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1296744.19</v>
      </c>
      <c r="L68" s="29">
        <v>1186276.85</v>
      </c>
      <c r="M68" s="43">
        <v>0</v>
      </c>
      <c r="N68" s="43">
        <v>0</v>
      </c>
      <c r="O68" s="34">
        <f t="shared" si="15"/>
        <v>2483021.04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646288.07</v>
      </c>
      <c r="N69" s="43">
        <v>0</v>
      </c>
      <c r="O69" s="34">
        <f t="shared" si="15"/>
        <v>646288.07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323609.35</v>
      </c>
      <c r="O70" s="46">
        <f t="shared" si="15"/>
        <v>323609.35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51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2023-05-25T23:30:38Z</dcterms:modified>
  <cp:category/>
  <cp:version/>
  <cp:contentType/>
  <cp:contentStatus/>
</cp:coreProperties>
</file>