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<sst xmlns="http://schemas.openxmlformats.org/spreadsheetml/2006/main" count="88" uniqueCount="87">
  <si>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</si>
  <si>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</si>
  <si>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</si>
  <si>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</si>
  <si>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</si>
  <si>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</si>
  <si>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</si>
  <si>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</si>
  <si>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</si>
  <si>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</si>
  <si>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</si>
  <si>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</si>
  <si>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</si>
  <si>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</si>
  <si>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</si>
  <si>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</si>
  <si>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</si>
  <si>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</si>
  <si>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</si>
  <si>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</si>
  <si>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</si>
  <si>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</si>
  <si>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</si>
  <si>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</si>
  <si>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</si>
  <si>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</si>
  <si>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</si>
  <si>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</si>
  <si>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</si>
  <si>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</si>
  <si>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</si>
  <si>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</si>
  <si>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</si>
  <si>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</si>
  <si>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</si>
  <si>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</si>
  <si>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</si>
  <si>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</si>
  <si>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</si>
  <si>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</si>
  <si>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</si>
  <si>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</si>
  <si>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</si>
  <si>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</si>
  <si>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</si>
  <si>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</si>
  <si>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</si>
  <si>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</si>
  <si>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</si>
  <si>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</si>
  <si>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</si>
  <si>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</si>
  <si>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</si>
  <si>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</si>
  <si>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</si>
  <si>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</si>
  <si>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</si>
  <si>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</si>
  <si>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</si>
  <si>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</si>
  <si>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</si>
  <si>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</si>
  <si>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</si>
  <si>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</si>
  <si>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</si>
  <si>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</si>
  <si>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</si>
  <si>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</si>
  <si>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</si>
  <si>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</si>
  <si>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</si>
  <si>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</si>
  <si>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</si>
  <si>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</si>
  <si>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</si>
  <si>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</si>
  <si>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</si>
  <si>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</si>
  <si>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</si>
  <si>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</si>
  <si>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</si>
  <si>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</si>
  <si>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</si>
  <si>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</si>
  <si>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28/04/24 - VENCIMENTO 06/05/24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</si>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</sst>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4" fontId="0" fillId="0" borderId="0" xfId="53" applyFont="1" applyAlignment="1">
      <alignment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/>
      <c r="F3" s="68" t="s">
        <v>86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v>30583</v>
      </c>
      <c r="C7" s="10">
        <v>40853</v>
      </c>
      <c r="D7" s="10">
        <v>125904</v>
      </c>
      <c r="E7" s="10">
        <v>102770</v>
      </c>
      <c r="F7" s="10">
        <v>127532</v>
      </c>
      <c r="G7" s="10">
        <v>53846</v>
      </c>
      <c r="H7" s="10">
        <v>44156</v>
      </c>
      <c r="I7" s="10">
        <v>51472</v>
      </c>
      <c r="J7" s="10">
        <v>34423</v>
      </c>
      <c r="K7" s="10">
        <v>92707</v>
      </c>
      <c r="L7" s="10">
        <f aca="true" t="shared" si="0" ref="L7:L13">SUM(B7:K7)</f>
        <v>704246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1" ref="C8:K8">C9+C10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0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0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0"/>
        <v>0</v>
      </c>
      <c r="M10"/>
    </row>
    <row r="11" spans="1:13" ht="17.25" customHeight="1">
      <c r="A11" s="12" t="s">
        <v>70</v>
      </c>
      <c r="B11" s="15">
        <v>30583</v>
      </c>
      <c r="C11" s="15">
        <v>40853</v>
      </c>
      <c r="D11" s="15">
        <v>125904</v>
      </c>
      <c r="E11" s="15">
        <v>102770</v>
      </c>
      <c r="F11" s="15">
        <v>127532</v>
      </c>
      <c r="G11" s="15">
        <v>53846</v>
      </c>
      <c r="H11" s="15">
        <v>44156</v>
      </c>
      <c r="I11" s="15">
        <v>51472</v>
      </c>
      <c r="J11" s="15">
        <v>34423</v>
      </c>
      <c r="K11" s="15">
        <v>92707</v>
      </c>
      <c r="L11" s="13">
        <f t="shared" si="0"/>
        <v>704246</v>
      </c>
      <c r="M11" s="60"/>
    </row>
    <row r="12" spans="1:13" ht="17.25" customHeight="1">
      <c r="A12" s="14" t="s">
        <v>83</v>
      </c>
      <c r="B12" s="15">
        <v>2652</v>
      </c>
      <c r="C12" s="15">
        <v>2616</v>
      </c>
      <c r="D12" s="15">
        <v>8342</v>
      </c>
      <c r="E12" s="15">
        <v>7896</v>
      </c>
      <c r="F12" s="15">
        <v>8598</v>
      </c>
      <c r="G12" s="15">
        <v>3957</v>
      </c>
      <c r="H12" s="15">
        <v>3561</v>
      </c>
      <c r="I12" s="15">
        <v>2256</v>
      </c>
      <c r="J12" s="15">
        <v>1773</v>
      </c>
      <c r="K12" s="15">
        <v>4687</v>
      </c>
      <c r="L12" s="13">
        <f t="shared" si="0"/>
        <v>46338</v>
      </c>
      <c r="M12" s="60"/>
    </row>
    <row r="13" spans="1:13" ht="17.25" customHeight="1">
      <c r="A13" s="14" t="s">
        <v>71</v>
      </c>
      <c r="B13" s="15">
        <f>+B11-B12</f>
        <v>27931</v>
      </c>
      <c r="C13" s="15">
        <f aca="true" t="shared" si="2" ref="C13:K13">+C11-C12</f>
        <v>38237</v>
      </c>
      <c r="D13" s="15">
        <f t="shared" si="2"/>
        <v>117562</v>
      </c>
      <c r="E13" s="15">
        <f t="shared" si="2"/>
        <v>94874</v>
      </c>
      <c r="F13" s="15">
        <f t="shared" si="2"/>
        <v>118934</v>
      </c>
      <c r="G13" s="15">
        <f t="shared" si="2"/>
        <v>49889</v>
      </c>
      <c r="H13" s="15">
        <f t="shared" si="2"/>
        <v>40595</v>
      </c>
      <c r="I13" s="15">
        <f t="shared" si="2"/>
        <v>49216</v>
      </c>
      <c r="J13" s="15">
        <f t="shared" si="2"/>
        <v>32650</v>
      </c>
      <c r="K13" s="15">
        <f t="shared" si="2"/>
        <v>88020</v>
      </c>
      <c r="L13" s="13">
        <f t="shared" si="0"/>
        <v>657908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1.09203888551419</v>
      </c>
      <c r="C18" s="22">
        <v>1.178664737182695</v>
      </c>
      <c r="D18" s="22">
        <v>1.053975052788009</v>
      </c>
      <c r="E18" s="22">
        <v>1.132792223040201</v>
      </c>
      <c r="F18" s="22">
        <v>1.213833607713642</v>
      </c>
      <c r="G18" s="22">
        <v>1.112118582340092</v>
      </c>
      <c r="H18" s="22">
        <v>1.002737841066503</v>
      </c>
      <c r="I18" s="22">
        <v>1.122474863279304</v>
      </c>
      <c r="J18" s="22">
        <v>1.286828133381777</v>
      </c>
      <c r="K18" s="22">
        <v>1.127086015384851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348371.05999999994</v>
      </c>
      <c r="C20" s="25">
        <f aca="true" t="shared" si="3" ref="C20:K20">SUM(C21:C30)</f>
        <v>209077.1</v>
      </c>
      <c r="D20" s="25">
        <f t="shared" si="3"/>
        <v>689183.5800000001</v>
      </c>
      <c r="E20" s="25">
        <f t="shared" si="3"/>
        <v>610890.3399999999</v>
      </c>
      <c r="F20" s="25">
        <f t="shared" si="3"/>
        <v>730221.8800000001</v>
      </c>
      <c r="G20" s="25">
        <f t="shared" si="3"/>
        <v>306510.99</v>
      </c>
      <c r="H20" s="25">
        <f t="shared" si="3"/>
        <v>266152.39999999997</v>
      </c>
      <c r="I20" s="25">
        <f t="shared" si="3"/>
        <v>264238.56</v>
      </c>
      <c r="J20" s="25">
        <f t="shared" si="3"/>
        <v>223751.54</v>
      </c>
      <c r="K20" s="25">
        <f t="shared" si="3"/>
        <v>427879.37</v>
      </c>
      <c r="L20" s="25">
        <f>SUM(B20:K20)</f>
        <v>4076276.8200000003</v>
      </c>
      <c r="M20" s="67"/>
    </row>
    <row r="21" spans="1:13" ht="17.25" customHeight="1">
      <c r="A21" s="26" t="s">
        <v>22</v>
      </c>
      <c r="B21" s="56">
        <f>ROUND((B15+B16)*B7,2)</f>
        <v>224078.58</v>
      </c>
      <c r="C21" s="56">
        <f aca="true" t="shared" si="4" ref="C21:K21">ROUND((C15+C16)*C7,2)</f>
        <v>168530.88</v>
      </c>
      <c r="D21" s="56">
        <f t="shared" si="4"/>
        <v>618176.05</v>
      </c>
      <c r="E21" s="56">
        <f t="shared" si="4"/>
        <v>511116.32</v>
      </c>
      <c r="F21" s="56">
        <f t="shared" si="4"/>
        <v>560426.62</v>
      </c>
      <c r="G21" s="56">
        <f t="shared" si="4"/>
        <v>260178.49</v>
      </c>
      <c r="H21" s="56">
        <f t="shared" si="4"/>
        <v>235020.31</v>
      </c>
      <c r="I21" s="56">
        <f t="shared" si="4"/>
        <v>227140.79</v>
      </c>
      <c r="J21" s="56">
        <f t="shared" si="4"/>
        <v>163598.75</v>
      </c>
      <c r="K21" s="56">
        <f t="shared" si="4"/>
        <v>359795.87</v>
      </c>
      <c r="L21" s="33">
        <f aca="true" t="shared" si="5" ref="L21:L29">SUM(B21:K21)</f>
        <v>3328062.6600000006</v>
      </c>
      <c r="M21"/>
    </row>
    <row r="22" spans="1:13" ht="17.25" customHeight="1">
      <c r="A22" s="27" t="s">
        <v>23</v>
      </c>
      <c r="B22" s="33">
        <f aca="true" t="shared" si="6" ref="B22:K22">IF(B18&lt;&gt;0,ROUND((B18-1)*B21,2),0)</f>
        <v>20623.94</v>
      </c>
      <c r="C22" s="33">
        <f t="shared" si="6"/>
        <v>30110.53</v>
      </c>
      <c r="D22" s="33">
        <f t="shared" si="6"/>
        <v>33366.08</v>
      </c>
      <c r="E22" s="33">
        <f t="shared" si="6"/>
        <v>67872.27</v>
      </c>
      <c r="F22" s="33">
        <f t="shared" si="6"/>
        <v>119838.05</v>
      </c>
      <c r="G22" s="33">
        <f t="shared" si="6"/>
        <v>29170.84</v>
      </c>
      <c r="H22" s="33">
        <f t="shared" si="6"/>
        <v>643.45</v>
      </c>
      <c r="I22" s="33">
        <f t="shared" si="6"/>
        <v>27819.04</v>
      </c>
      <c r="J22" s="33">
        <f t="shared" si="6"/>
        <v>46924.72</v>
      </c>
      <c r="K22" s="33">
        <f t="shared" si="6"/>
        <v>45725.02</v>
      </c>
      <c r="L22" s="33">
        <f t="shared" si="5"/>
        <v>422093.94000000006</v>
      </c>
      <c r="M22"/>
    </row>
    <row r="23" spans="1:13" ht="17.25" customHeight="1">
      <c r="A23" s="27" t="s">
        <v>24</v>
      </c>
      <c r="B23" s="33">
        <v>0</v>
      </c>
      <c r="C23" s="33">
        <v>7836.47</v>
      </c>
      <c r="D23" s="33">
        <v>31437.24</v>
      </c>
      <c r="E23" s="33">
        <v>26136.66</v>
      </c>
      <c r="F23" s="33">
        <v>25652.26</v>
      </c>
      <c r="G23" s="33">
        <v>16016.39</v>
      </c>
      <c r="H23" s="33">
        <v>10341.57</v>
      </c>
      <c r="I23" s="33">
        <v>6510.73</v>
      </c>
      <c r="J23" s="33">
        <v>8624.72</v>
      </c>
      <c r="K23" s="33">
        <v>17175.64</v>
      </c>
      <c r="L23" s="33">
        <f t="shared" si="5"/>
        <v>149731.68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5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73</v>
      </c>
      <c r="B26" s="33">
        <v>669.67</v>
      </c>
      <c r="C26" s="33">
        <v>402.37</v>
      </c>
      <c r="D26" s="33">
        <v>1325.27</v>
      </c>
      <c r="E26" s="33">
        <v>1173.33</v>
      </c>
      <c r="F26" s="33">
        <v>1404.06</v>
      </c>
      <c r="G26" s="33">
        <v>588.07</v>
      </c>
      <c r="H26" s="33">
        <v>512.1</v>
      </c>
      <c r="I26" s="33">
        <v>509.29</v>
      </c>
      <c r="J26" s="33">
        <v>430.5</v>
      </c>
      <c r="K26" s="33">
        <v>821.61</v>
      </c>
      <c r="L26" s="33">
        <f t="shared" si="5"/>
        <v>7836.2699999999995</v>
      </c>
      <c r="M26" s="60"/>
    </row>
    <row r="27" spans="1:13" ht="17.25" customHeight="1">
      <c r="A27" s="27" t="s">
        <v>74</v>
      </c>
      <c r="B27" s="33">
        <v>332.99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284.55</v>
      </c>
      <c r="I27" s="33">
        <v>293</v>
      </c>
      <c r="J27" s="33">
        <v>353.13</v>
      </c>
      <c r="K27" s="33">
        <v>483.69</v>
      </c>
      <c r="L27" s="33">
        <f t="shared" si="5"/>
        <v>4554.89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5"/>
        <v>2089.92</v>
      </c>
      <c r="M28" s="60"/>
    </row>
    <row r="29" spans="1:13" ht="17.25" customHeight="1">
      <c r="A29" s="27" t="s">
        <v>85</v>
      </c>
      <c r="B29" s="33">
        <v>100685.06</v>
      </c>
      <c r="C29" s="33"/>
      <c r="D29" s="33"/>
      <c r="E29" s="33"/>
      <c r="F29" s="33">
        <v>18227.04</v>
      </c>
      <c r="G29" s="33"/>
      <c r="H29" s="33">
        <v>17388.66</v>
      </c>
      <c r="I29" s="33">
        <v>0</v>
      </c>
      <c r="J29" s="33">
        <v>0</v>
      </c>
      <c r="K29" s="33">
        <v>0</v>
      </c>
      <c r="L29" s="33">
        <f t="shared" si="5"/>
        <v>136300.76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7" ref="B32:K32">+B33+B38+B51</f>
        <v>-107713.59</v>
      </c>
      <c r="C32" s="33">
        <f t="shared" si="7"/>
        <v>0</v>
      </c>
      <c r="D32" s="33">
        <f t="shared" si="7"/>
        <v>0</v>
      </c>
      <c r="E32" s="33">
        <f t="shared" si="7"/>
        <v>-387560.39</v>
      </c>
      <c r="F32" s="33">
        <f t="shared" si="7"/>
        <v>-502000</v>
      </c>
      <c r="G32" s="33">
        <f t="shared" si="7"/>
        <v>0</v>
      </c>
      <c r="H32" s="33">
        <f t="shared" si="7"/>
        <v>-6817.16</v>
      </c>
      <c r="I32" s="33">
        <f t="shared" si="7"/>
        <v>-171000</v>
      </c>
      <c r="J32" s="33">
        <f t="shared" si="7"/>
        <v>0</v>
      </c>
      <c r="K32" s="33">
        <f t="shared" si="7"/>
        <v>0</v>
      </c>
      <c r="L32" s="33">
        <f aca="true" t="shared" si="8" ref="L32:L39">SUM(B32:K32)</f>
        <v>-1175091.1400000001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9" ref="C33:K33">C34+C35+C36+C37</f>
        <v>0</v>
      </c>
      <c r="D33" s="33">
        <f t="shared" si="9"/>
        <v>0</v>
      </c>
      <c r="E33" s="33">
        <f t="shared" si="9"/>
        <v>0</v>
      </c>
      <c r="F33" s="33">
        <f t="shared" si="9"/>
        <v>0</v>
      </c>
      <c r="G33" s="33">
        <f t="shared" si="9"/>
        <v>0</v>
      </c>
      <c r="H33" s="33">
        <f t="shared" si="9"/>
        <v>0</v>
      </c>
      <c r="I33" s="33">
        <f t="shared" si="9"/>
        <v>0</v>
      </c>
      <c r="J33" s="33">
        <f t="shared" si="9"/>
        <v>0</v>
      </c>
      <c r="K33" s="33">
        <f t="shared" si="9"/>
        <v>0</v>
      </c>
      <c r="L33" s="33">
        <f t="shared" si="8"/>
        <v>0</v>
      </c>
      <c r="M33"/>
    </row>
    <row r="34" spans="1:13" s="36" customFormat="1" ht="18.75" customHeight="1">
      <c r="A34" s="34" t="s">
        <v>52</v>
      </c>
      <c r="B34" s="33">
        <f aca="true" t="shared" si="10" ref="B34:K34">-ROUND((B9)*$E$3,2)</f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3">
        <f t="shared" si="10"/>
        <v>0</v>
      </c>
      <c r="G34" s="33">
        <f t="shared" si="10"/>
        <v>0</v>
      </c>
      <c r="H34" s="33">
        <f t="shared" si="10"/>
        <v>0</v>
      </c>
      <c r="I34" s="33">
        <f t="shared" si="10"/>
        <v>0</v>
      </c>
      <c r="J34" s="33">
        <f t="shared" si="10"/>
        <v>0</v>
      </c>
      <c r="K34" s="33">
        <f t="shared" si="10"/>
        <v>0</v>
      </c>
      <c r="L34" s="33">
        <f t="shared" si="8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8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8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8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1" ref="C38:K38">SUM(C39:C50)</f>
        <v>0</v>
      </c>
      <c r="D38" s="38">
        <f t="shared" si="11"/>
        <v>0</v>
      </c>
      <c r="E38" s="38">
        <f t="shared" si="11"/>
        <v>-387560.39</v>
      </c>
      <c r="F38" s="38">
        <f t="shared" si="11"/>
        <v>-502000</v>
      </c>
      <c r="G38" s="38">
        <f t="shared" si="11"/>
        <v>0</v>
      </c>
      <c r="H38" s="38">
        <f t="shared" si="11"/>
        <v>-6817.16</v>
      </c>
      <c r="I38" s="38">
        <f t="shared" si="11"/>
        <v>-171000</v>
      </c>
      <c r="J38" s="38">
        <f t="shared" si="11"/>
        <v>0</v>
      </c>
      <c r="K38" s="38">
        <f t="shared" si="11"/>
        <v>0</v>
      </c>
      <c r="L38" s="33">
        <f t="shared" si="8"/>
        <v>-1175091.1400000001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8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2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2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2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2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2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2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3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4" ref="C52:K52">+C53+C54</f>
        <v>0</v>
      </c>
      <c r="D52" s="17">
        <f t="shared" si="14"/>
        <v>0</v>
      </c>
      <c r="E52" s="17">
        <f t="shared" si="14"/>
        <v>0</v>
      </c>
      <c r="F52" s="17">
        <f t="shared" si="14"/>
        <v>0</v>
      </c>
      <c r="G52" s="17">
        <f t="shared" si="14"/>
        <v>0</v>
      </c>
      <c r="H52" s="17">
        <f t="shared" si="14"/>
        <v>0</v>
      </c>
      <c r="I52" s="17">
        <f t="shared" si="14"/>
        <v>0</v>
      </c>
      <c r="J52" s="17">
        <f t="shared" si="14"/>
        <v>0</v>
      </c>
      <c r="K52" s="17">
        <f t="shared" si="14"/>
        <v>0</v>
      </c>
      <c r="L52" s="33">
        <f t="shared" si="13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3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3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5" ref="B56:K56">IF(B20+B32+B45+B57&lt;0,0,B20+B32+B57)</f>
        <v>240657.46999999994</v>
      </c>
      <c r="C56" s="41">
        <f t="shared" si="15"/>
        <v>209077.1</v>
      </c>
      <c r="D56" s="41">
        <f t="shared" si="15"/>
        <v>689183.5800000001</v>
      </c>
      <c r="E56" s="41">
        <f t="shared" si="15"/>
        <v>223329.94999999984</v>
      </c>
      <c r="F56" s="41">
        <f t="shared" si="15"/>
        <v>228221.88000000012</v>
      </c>
      <c r="G56" s="41">
        <f t="shared" si="15"/>
        <v>306510.99</v>
      </c>
      <c r="H56" s="41">
        <f t="shared" si="15"/>
        <v>259335.23999999996</v>
      </c>
      <c r="I56" s="41">
        <f t="shared" si="15"/>
        <v>93238.56</v>
      </c>
      <c r="J56" s="41">
        <f t="shared" si="15"/>
        <v>223751.54</v>
      </c>
      <c r="K56" s="41">
        <f t="shared" si="15"/>
        <v>427879.37</v>
      </c>
      <c r="L56" s="42">
        <f t="shared" si="13"/>
        <v>2901185.6799999997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6" ref="B58:K58">IF(B20+B32+B45+B57&gt;0,0,B20+B32+B57)</f>
        <v>0</v>
      </c>
      <c r="C58" s="33">
        <f t="shared" si="16"/>
        <v>0</v>
      </c>
      <c r="D58" s="33">
        <f t="shared" si="16"/>
        <v>0</v>
      </c>
      <c r="E58" s="33">
        <f t="shared" si="16"/>
        <v>0</v>
      </c>
      <c r="F58" s="33">
        <f t="shared" si="16"/>
        <v>0</v>
      </c>
      <c r="G58" s="33">
        <f t="shared" si="16"/>
        <v>0</v>
      </c>
      <c r="H58" s="33">
        <f t="shared" si="16"/>
        <v>0</v>
      </c>
      <c r="I58" s="33">
        <f t="shared" si="16"/>
        <v>0</v>
      </c>
      <c r="J58" s="33">
        <f t="shared" si="16"/>
        <v>0</v>
      </c>
      <c r="K58" s="33">
        <f t="shared" si="16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240657.47</v>
      </c>
      <c r="C62" s="41">
        <f aca="true" t="shared" si="17" ref="C62:J62">SUM(C63:C74)</f>
        <v>209077.09999999998</v>
      </c>
      <c r="D62" s="41">
        <f t="shared" si="17"/>
        <v>689183.584876628</v>
      </c>
      <c r="E62" s="41">
        <f t="shared" si="17"/>
        <v>223329.95234437927</v>
      </c>
      <c r="F62" s="41">
        <f t="shared" si="17"/>
        <v>228221.8760057171</v>
      </c>
      <c r="G62" s="41">
        <f t="shared" si="17"/>
        <v>306510.9934437547</v>
      </c>
      <c r="H62" s="41">
        <f t="shared" si="17"/>
        <v>259335.23824055065</v>
      </c>
      <c r="I62" s="41">
        <f>SUM(I63:I79)</f>
        <v>93238.55718238984</v>
      </c>
      <c r="J62" s="41">
        <f t="shared" si="17"/>
        <v>223751.5440727134</v>
      </c>
      <c r="K62" s="41">
        <f>SUM(K63:K76)</f>
        <v>427879.37</v>
      </c>
      <c r="L62" s="46">
        <f>SUM(B62:K62)</f>
        <v>2901185.686166133</v>
      </c>
      <c r="M62" s="40"/>
    </row>
    <row r="63" spans="1:13" ht="18.75" customHeight="1">
      <c r="A63" s="47" t="s">
        <v>46</v>
      </c>
      <c r="B63" s="48">
        <v>240657.47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8" ref="L63:L74">SUM(B63:K63)</f>
        <v>240657.47</v>
      </c>
      <c r="M63"/>
    </row>
    <row r="64" spans="1:13" ht="18.75" customHeight="1">
      <c r="A64" s="47" t="s">
        <v>55</v>
      </c>
      <c r="B64" s="17">
        <v>0</v>
      </c>
      <c r="C64" s="48">
        <v>183318.8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8"/>
        <v>183318.8</v>
      </c>
      <c r="M64"/>
    </row>
    <row r="65" spans="1:13" ht="18.75" customHeight="1">
      <c r="A65" s="47" t="s">
        <v>56</v>
      </c>
      <c r="B65" s="17">
        <v>0</v>
      </c>
      <c r="C65" s="48">
        <v>25758.3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8"/>
        <v>25758.3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689183.584876628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8"/>
        <v>689183.584876628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223329.95234437927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8"/>
        <v>223329.95234437927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228221.8760057171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8"/>
        <v>228221.8760057171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306510.9934437547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8"/>
        <v>306510.9934437547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259335.23824055065</v>
      </c>
      <c r="I70" s="17">
        <v>0</v>
      </c>
      <c r="J70" s="17">
        <v>0</v>
      </c>
      <c r="K70" s="17">
        <v>0</v>
      </c>
      <c r="L70" s="46">
        <f t="shared" si="18"/>
        <v>259335.23824055065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93238.55718238984</v>
      </c>
      <c r="J71" s="17">
        <v>0</v>
      </c>
      <c r="K71" s="17">
        <v>0</v>
      </c>
      <c r="L71" s="46">
        <f t="shared" si="18"/>
        <v>93238.55718238984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223751.5440727134</v>
      </c>
      <c r="K72" s="17">
        <v>0</v>
      </c>
      <c r="L72" s="46">
        <f t="shared" si="18"/>
        <v>223751.5440727134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210045.98</v>
      </c>
      <c r="L73" s="46">
        <f t="shared" si="18"/>
        <v>210045.98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217833.39</v>
      </c>
      <c r="L74" s="46">
        <f t="shared" si="18"/>
        <v>217833.39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2024-05-03T21:51:43Z</dcterms:modified>
  <cp:category/>
  <cp:version/>
  <cp:contentType/>
  <cp:contentStatus/>
</cp:coreProperties>
</file>