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8900" windowHeight="7200" activeTab="0"/>
  </bookViews>
  <sheets>
    <sheet name="total" sheetId="1" r:id="rId1"/>
  </sheets>
  <definedNames>
    <definedName name="_xlnm.Print_Area" localSheetId="0">'total'!$A$1:$K$74</definedName>
    <definedName name="_xlnm.Print_Titles" localSheetId="0">'total'!$4:$6</definedName>
  </definedNames>
  <calcPr fullCalcOnLoad="1"/>
</workbook>
</file>

<file path=xl/sharedStrings.xml><?xml version="1.0" encoding="utf-8"?>
<sst xmlns="http://schemas.openxmlformats.org/spreadsheetml/2006/main" count="86" uniqueCount="85">
  <si>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</si>
  <si>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</si>
  <si>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</si>
  <si>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</si>
  <si>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</si>
  <si>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</si>
  <si>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</si>
  <si>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</si>
  <si>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</si>
  <si>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</si>
  <si>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</si>
  <si>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</si>
  <si>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</si>
  <si>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</si>
  <si>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</si>
  <si>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</si>
  <si>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</si>
  <si>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</si>
  <si>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</si>
  <si>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</si>
  <si>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</si>
  <si>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</si>
  <si>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</si>
  <si>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</si>
  <si>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</si>
  <si>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</si>
  <si>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</si>
  <si>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</si>
  <si>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</si>
  <si>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2. Tarifa de Remuneração por Passageiro Transportado</t>
  </si>
  <si>
    <t>1.1.2. Outros Meios de Pagamento</t>
  </si>
  <si>
    <t>1.1.1. Em dinheiro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</si>
  <si>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</si>
  <si>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</si>
  <si>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</si>
  <si>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</si>
  <si>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</si>
  <si>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</si>
  <si>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</si>
  <si>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</si>
  <si>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</si>
  <si>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</si>
  <si>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</si>
  <si>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</si>
  <si>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</si>
  <si>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</si>
  <si>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</si>
  <si>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</si>
  <si>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</si>
  <si>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</si>
  <si>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</si>
  <si>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</si>
  <si>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</si>
  <si>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</si>
  <si>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</si>
  <si>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</si>
  <si>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</si>
  <si>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</si>
  <si>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</si>
  <si>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</si>
  <si>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</si>
  <si>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</si>
  <si>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</si>
  <si>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</si>
  <si>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5.2.8. Ajuste de Cronograma (+)</t>
  </si>
  <si>
    <t>5.2.9. Ajuste de Cronograma (-)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</si>
  <si>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</si>
  <si>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</si>
  <si>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</si>
  <si>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</si>
  <si>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5.4. Auxílio ao Custeio das Pessoas Idosas (*)</t>
  </si>
  <si>
    <t>5.4.1. Ajuste - Redução do Uso de Recursos Municipais (-)</t>
  </si>
  <si>
    <t>5.4.2. Ajuste - Utilização de Recursos Federais (+)</t>
  </si>
  <si>
    <t>Nota: (*) Portaria Interministerial MDR/MMFDH nº 9, de 26/08/22</t>
  </si>
  <si>
    <t>1.1. Pagantes sem Bilhete Único (1.1.1. + 1.1.2.)</t>
  </si>
  <si>
    <t>4.7. Remuneração Comunicação de dados por chip</t>
  </si>
  <si>
    <t>4.8.Remuneração Manutenção Validadores</t>
  </si>
  <si>
    <t>4. Remuneração Bruta do Operador (4.1 + 4.2 +....+ 4.9)</t>
  </si>
  <si>
    <t>1.2.1. Idosos</t>
  </si>
  <si>
    <t>4.9. Remuneração Veículos Elétricos</t>
  </si>
  <si>
    <t>3. Fator de Transição na Remuneração (Cálculo diário - VER NOTA **)</t>
  </si>
  <si>
    <t xml:space="preserve">            (**)  Conforme previsto contratualmente, o cálculo do fator de transição é realizado diariamente, considerando as informações de passageiros e frota operacional em cada dia, não havendo cálculo mensal consolidado para o fator de transição. Os dados diários estão disponíveis nas planilhas respectivas para cada dia de operação.</t>
  </si>
  <si>
    <t>PERÍODO DE OPERAÇÃO DE 01 A 30/04/24 - VENCIMENTO DE 08/04 A 08/05/24</t>
  </si>
  <si>
    <t xml:space="preserve"> ¹ Revisões de passageiros transportados, ar condicionado, fator de transição e elétrico de março/24. Total de  146.887 passageiros da revisão.</t>
  </si>
  <si>
    <t xml:space="preserve">   Rede da madrugada de dez/23, jan e mar/24, Arla 32 e equipamentos embarcados de mar.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</si>
</sst>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3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169" fontId="31" fillId="0" borderId="4" applyAlignment="0">
      <protection/>
    </xf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24" fillId="32" borderId="5" applyNumberFormat="0" applyFont="0" applyAlignment="0" applyProtection="0"/>
    <xf numFmtId="9" fontId="24" fillId="0" borderId="0" applyFont="0" applyFill="0" applyBorder="0" applyAlignment="0" applyProtection="0"/>
    <xf numFmtId="0" fontId="34" fillId="21" borderId="6" applyNumberFormat="0" applyAlignment="0" applyProtection="0"/>
    <xf numFmtId="164" fontId="0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10" applyNumberFormat="0" applyFill="0" applyAlignment="0" applyProtection="0"/>
  </cellStyleXfs>
  <cellXfs count="6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5" fontId="0" fillId="0" borderId="0" xfId="0" applyNumberFormat="1" applyFont="1" applyFill="1" applyAlignment="1">
      <alignment vertical="center"/>
    </xf>
    <xf numFmtId="44" fontId="31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1" fillId="0" borderId="12" xfId="46" applyNumberFormat="1" applyFont="1" applyFill="1" applyBorder="1" applyAlignment="1">
      <alignment vertical="center"/>
    </xf>
    <xf numFmtId="0" fontId="31" fillId="0" borderId="12" xfId="0" applyFont="1" applyFill="1" applyBorder="1" applyAlignment="1">
      <alignment horizontal="left" vertical="center" indent="1"/>
    </xf>
    <xf numFmtId="0" fontId="31" fillId="0" borderId="13" xfId="0" applyFont="1" applyFill="1" applyBorder="1" applyAlignment="1">
      <alignment horizontal="left" vertical="center" indent="1"/>
    </xf>
    <xf numFmtId="164" fontId="31" fillId="0" borderId="4" xfId="46" applyNumberFormat="1" applyFont="1" applyFill="1" applyBorder="1" applyAlignment="1">
      <alignment vertical="center"/>
    </xf>
    <xf numFmtId="0" fontId="31" fillId="0" borderId="4" xfId="0" applyFont="1" applyFill="1" applyBorder="1" applyAlignment="1">
      <alignment horizontal="left" vertical="center" indent="1"/>
    </xf>
    <xf numFmtId="164" fontId="31" fillId="0" borderId="4" xfId="53" applyFont="1" applyFill="1" applyBorder="1" applyAlignment="1">
      <alignment horizontal="center" vertical="center"/>
    </xf>
    <xf numFmtId="0" fontId="31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1" fillId="0" borderId="4" xfId="46" applyNumberFormat="1" applyFont="1" applyFill="1" applyBorder="1" applyAlignment="1">
      <alignment horizontal="center" vertical="center"/>
    </xf>
    <xf numFmtId="164" fontId="31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1" fillId="33" borderId="14" xfId="46" applyNumberFormat="1" applyFont="1" applyFill="1" applyBorder="1" applyAlignment="1">
      <alignment horizontal="center" vertical="center"/>
    </xf>
    <xf numFmtId="0" fontId="31" fillId="0" borderId="4" xfId="0" applyFont="1" applyFill="1" applyBorder="1" applyAlignment="1">
      <alignment horizontal="left" vertical="center" indent="3"/>
    </xf>
    <xf numFmtId="165" fontId="31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1" fillId="33" borderId="4" xfId="0" applyFont="1" applyFill="1" applyBorder="1" applyAlignment="1">
      <alignment horizontal="left" vertical="center" indent="3"/>
    </xf>
    <xf numFmtId="165" fontId="31" fillId="0" borderId="4" xfId="46" applyNumberFormat="1" applyFont="1" applyFill="1" applyBorder="1" applyAlignment="1">
      <alignment vertical="center"/>
    </xf>
    <xf numFmtId="164" fontId="31" fillId="0" borderId="4" xfId="46" applyNumberFormat="1" applyFont="1" applyFill="1" applyBorder="1" applyAlignment="1">
      <alignment horizontal="center" vertical="center"/>
    </xf>
    <xf numFmtId="164" fontId="31" fillId="0" borderId="11" xfId="46" applyNumberFormat="1" applyFont="1" applyFill="1" applyBorder="1" applyAlignment="1">
      <alignment horizontal="center" vertical="center"/>
    </xf>
    <xf numFmtId="0" fontId="31" fillId="0" borderId="11" xfId="0" applyFont="1" applyFill="1" applyBorder="1" applyAlignment="1">
      <alignment horizontal="left" vertical="center" indent="2"/>
    </xf>
    <xf numFmtId="164" fontId="31" fillId="0" borderId="4" xfId="53" applyFont="1" applyFill="1" applyBorder="1" applyAlignment="1">
      <alignment vertical="center"/>
    </xf>
    <xf numFmtId="0" fontId="31" fillId="0" borderId="4" xfId="0" applyFont="1" applyFill="1" applyBorder="1" applyAlignment="1">
      <alignment horizontal="left" vertical="center" wrapText="1" indent="2"/>
    </xf>
    <xf numFmtId="44" fontId="31" fillId="34" borderId="4" xfId="46" applyFont="1" applyFill="1" applyBorder="1" applyAlignment="1">
      <alignment horizontal="center" vertical="center"/>
    </xf>
    <xf numFmtId="0" fontId="31" fillId="34" borderId="4" xfId="0" applyFont="1" applyFill="1" applyBorder="1" applyAlignment="1">
      <alignment horizontal="left" vertical="center" indent="1"/>
    </xf>
    <xf numFmtId="166" fontId="31" fillId="0" borderId="4" xfId="53" applyNumberFormat="1" applyFont="1" applyFill="1" applyBorder="1" applyAlignment="1">
      <alignment horizontal="center" vertical="center"/>
    </xf>
    <xf numFmtId="167" fontId="31" fillId="0" borderId="4" xfId="53" applyNumberFormat="1" applyFont="1" applyFill="1" applyBorder="1" applyAlignment="1">
      <alignment horizontal="center" vertical="center"/>
    </xf>
    <xf numFmtId="167" fontId="31" fillId="0" borderId="4" xfId="46" applyNumberFormat="1" applyFont="1" applyFill="1" applyBorder="1" applyAlignment="1">
      <alignment horizontal="center" vertical="center"/>
    </xf>
    <xf numFmtId="169" fontId="31" fillId="0" borderId="4" xfId="46" applyNumberFormat="1" applyFont="1" applyFill="1" applyBorder="1" applyAlignment="1">
      <alignment horizontal="center" vertical="center"/>
    </xf>
    <xf numFmtId="166" fontId="31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1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1" fillId="0" borderId="12" xfId="53" applyNumberFormat="1" applyFont="1" applyFill="1" applyBorder="1" applyAlignment="1">
      <alignment horizontal="center" vertical="center"/>
    </xf>
    <xf numFmtId="0" fontId="31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1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164" fontId="31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1" fillId="0" borderId="0" xfId="0" applyFont="1" applyAlignment="1">
      <alignment horizontal="left" vertical="center"/>
    </xf>
    <xf numFmtId="171" fontId="31" fillId="0" borderId="4" xfId="46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166" fontId="0" fillId="0" borderId="0" xfId="0" applyNumberFormat="1" applyAlignment="1">
      <alignment/>
    </xf>
    <xf numFmtId="0" fontId="42" fillId="0" borderId="0" xfId="0" applyFont="1" applyFill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31" fillId="0" borderId="17" xfId="0" applyFont="1" applyFill="1" applyBorder="1" applyAlignment="1">
      <alignment horizontal="center" vertical="center"/>
    </xf>
    <xf numFmtId="0" fontId="31" fillId="0" borderId="18" xfId="0" applyFont="1" applyFill="1" applyBorder="1" applyAlignment="1">
      <alignment horizontal="center" vertical="center"/>
    </xf>
    <xf numFmtId="0" fontId="31" fillId="0" borderId="19" xfId="0" applyFont="1" applyFill="1" applyBorder="1" applyAlignment="1">
      <alignment horizontal="center" vertical="center"/>
    </xf>
    <xf numFmtId="0" fontId="31" fillId="0" borderId="0" xfId="0" applyFont="1" applyFill="1" applyAlignment="1">
      <alignment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8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9" t="s">
        <v>53</v>
      </c>
      <c r="B1" s="59"/>
      <c r="C1" s="59"/>
      <c r="D1" s="59"/>
      <c r="E1" s="59"/>
      <c r="F1" s="59"/>
      <c r="G1" s="59"/>
      <c r="H1" s="59"/>
      <c r="I1" s="59"/>
      <c r="J1" s="59"/>
      <c r="K1" s="59"/>
    </row>
    <row r="2" spans="1:11" ht="21">
      <c r="A2" s="60" t="s">
        <v>82</v>
      </c>
      <c r="B2" s="60"/>
      <c r="C2" s="60"/>
      <c r="D2" s="60"/>
      <c r="E2" s="60"/>
      <c r="F2" s="60"/>
      <c r="G2" s="60"/>
      <c r="H2" s="60"/>
      <c r="I2" s="60"/>
      <c r="J2" s="60"/>
      <c r="K2" s="60"/>
    </row>
    <row r="3" spans="1:11" ht="15.75">
      <c r="A3" s="48"/>
      <c r="B3" s="51"/>
      <c r="C3" s="48"/>
      <c r="D3" s="48" t="s">
        <v>47</v>
      </c>
      <c r="E3" s="50">
        <v>4.4</v>
      </c>
      <c r="F3" s="50"/>
      <c r="G3" s="49"/>
      <c r="H3" s="49"/>
      <c r="I3" s="49"/>
      <c r="J3" s="49"/>
      <c r="K3" s="48"/>
    </row>
    <row r="4" spans="1:11" ht="15.75">
      <c r="A4" s="61" t="s">
        <v>46</v>
      </c>
      <c r="B4" s="62" t="s">
        <v>45</v>
      </c>
      <c r="C4" s="63"/>
      <c r="D4" s="63"/>
      <c r="E4" s="63"/>
      <c r="F4" s="63"/>
      <c r="G4" s="63"/>
      <c r="H4" s="63"/>
      <c r="I4" s="63"/>
      <c r="J4" s="63"/>
      <c r="K4" s="61" t="s">
        <v>44</v>
      </c>
    </row>
    <row r="5" spans="1:11" ht="43.5" customHeight="1">
      <c r="A5" s="61"/>
      <c r="B5" s="46" t="s">
        <v>57</v>
      </c>
      <c r="C5" s="46" t="s">
        <v>43</v>
      </c>
      <c r="D5" s="47" t="s">
        <v>58</v>
      </c>
      <c r="E5" s="47" t="s">
        <v>59</v>
      </c>
      <c r="F5" s="47" t="s">
        <v>60</v>
      </c>
      <c r="G5" s="46" t="s">
        <v>61</v>
      </c>
      <c r="H5" s="47" t="s">
        <v>58</v>
      </c>
      <c r="I5" s="46" t="s">
        <v>42</v>
      </c>
      <c r="J5" s="46" t="s">
        <v>62</v>
      </c>
      <c r="K5" s="61"/>
    </row>
    <row r="6" spans="1:11" ht="18.75" customHeight="1">
      <c r="A6" s="61"/>
      <c r="B6" s="45" t="s">
        <v>41</v>
      </c>
      <c r="C6" s="45" t="s">
        <v>40</v>
      </c>
      <c r="D6" s="45" t="s">
        <v>39</v>
      </c>
      <c r="E6" s="45" t="s">
        <v>38</v>
      </c>
      <c r="F6" s="45" t="s">
        <v>37</v>
      </c>
      <c r="G6" s="45" t="s">
        <v>36</v>
      </c>
      <c r="H6" s="45" t="s">
        <v>35</v>
      </c>
      <c r="I6" s="45" t="s">
        <v>34</v>
      </c>
      <c r="J6" s="45" t="s">
        <v>33</v>
      </c>
      <c r="K6" s="61"/>
    </row>
    <row r="7" spans="1:14" ht="16.5" customHeight="1">
      <c r="A7" s="12" t="s">
        <v>32</v>
      </c>
      <c r="B7" s="44">
        <f>+B8+B11</f>
        <v>8862189</v>
      </c>
      <c r="C7" s="44">
        <f aca="true" t="shared" si="0" ref="C7:J7">+C8+C11</f>
        <v>7226387</v>
      </c>
      <c r="D7" s="44">
        <f t="shared" si="0"/>
        <v>8303481</v>
      </c>
      <c r="E7" s="44">
        <f t="shared" si="0"/>
        <v>4887081</v>
      </c>
      <c r="F7" s="44">
        <f t="shared" si="0"/>
        <v>6500991</v>
      </c>
      <c r="G7" s="44">
        <f t="shared" si="0"/>
        <v>6292999</v>
      </c>
      <c r="H7" s="44">
        <f t="shared" si="0"/>
        <v>6798588</v>
      </c>
      <c r="I7" s="44">
        <f t="shared" si="0"/>
        <v>9716686</v>
      </c>
      <c r="J7" s="44">
        <f t="shared" si="0"/>
        <v>2994668</v>
      </c>
      <c r="K7" s="36">
        <f aca="true" t="shared" si="1" ref="K7:K13">SUM(B7:J7)</f>
        <v>61583070</v>
      </c>
      <c r="L7" s="43"/>
      <c r="M7" s="58"/>
      <c r="N7"/>
    </row>
    <row r="8" spans="1:14" ht="16.5" customHeight="1">
      <c r="A8" s="41" t="s">
        <v>74</v>
      </c>
      <c r="B8" s="42">
        <f>+B9+B10</f>
        <v>372927</v>
      </c>
      <c r="C8" s="42">
        <f aca="true" t="shared" si="2" ref="C8:J8">+C9+C10</f>
        <v>390049</v>
      </c>
      <c r="D8" s="42">
        <f t="shared" si="2"/>
        <v>339978</v>
      </c>
      <c r="E8" s="42">
        <f t="shared" si="2"/>
        <v>252337</v>
      </c>
      <c r="F8" s="42">
        <f t="shared" si="2"/>
        <v>277535</v>
      </c>
      <c r="G8" s="42">
        <f t="shared" si="2"/>
        <v>154573</v>
      </c>
      <c r="H8" s="42">
        <f t="shared" si="2"/>
        <v>124536</v>
      </c>
      <c r="I8" s="42">
        <f t="shared" si="2"/>
        <v>376530</v>
      </c>
      <c r="J8" s="42">
        <f t="shared" si="2"/>
        <v>76796</v>
      </c>
      <c r="K8" s="36">
        <f t="shared" si="1"/>
        <v>2365261</v>
      </c>
      <c r="L8"/>
      <c r="M8"/>
      <c r="N8"/>
    </row>
    <row r="9" spans="1:14" ht="16.5" customHeight="1">
      <c r="A9" s="21" t="s">
        <v>31</v>
      </c>
      <c r="B9" s="42">
        <v>371725</v>
      </c>
      <c r="C9" s="42">
        <v>390003</v>
      </c>
      <c r="D9" s="42">
        <v>339978</v>
      </c>
      <c r="E9" s="42">
        <v>244369</v>
      </c>
      <c r="F9" s="42">
        <v>277160</v>
      </c>
      <c r="G9" s="42">
        <v>154502</v>
      </c>
      <c r="H9" s="42">
        <v>124536</v>
      </c>
      <c r="I9" s="42">
        <v>375208</v>
      </c>
      <c r="J9" s="42">
        <v>76796</v>
      </c>
      <c r="K9" s="36">
        <f t="shared" si="1"/>
        <v>2354277</v>
      </c>
      <c r="L9"/>
      <c r="M9"/>
      <c r="N9"/>
    </row>
    <row r="10" spans="1:14" ht="16.5" customHeight="1">
      <c r="A10" s="21" t="s">
        <v>30</v>
      </c>
      <c r="B10" s="42">
        <v>1202</v>
      </c>
      <c r="C10" s="42">
        <v>46</v>
      </c>
      <c r="D10" s="42">
        <v>0</v>
      </c>
      <c r="E10" s="42">
        <v>7968</v>
      </c>
      <c r="F10" s="42">
        <v>375</v>
      </c>
      <c r="G10" s="42">
        <v>71</v>
      </c>
      <c r="H10" s="42">
        <v>0</v>
      </c>
      <c r="I10" s="42">
        <v>1322</v>
      </c>
      <c r="J10" s="42">
        <v>0</v>
      </c>
      <c r="K10" s="36">
        <f t="shared" si="1"/>
        <v>10984</v>
      </c>
      <c r="L10"/>
      <c r="M10"/>
      <c r="N10"/>
    </row>
    <row r="11" spans="1:14" ht="16.5" customHeight="1">
      <c r="A11" s="41" t="s">
        <v>66</v>
      </c>
      <c r="B11" s="42">
        <v>8489262</v>
      </c>
      <c r="C11" s="42">
        <v>6836338</v>
      </c>
      <c r="D11" s="42">
        <v>7963503</v>
      </c>
      <c r="E11" s="42">
        <v>4634744</v>
      </c>
      <c r="F11" s="42">
        <v>6223456</v>
      </c>
      <c r="G11" s="42">
        <v>6138426</v>
      </c>
      <c r="H11" s="42">
        <v>6674052</v>
      </c>
      <c r="I11" s="42">
        <v>9340156</v>
      </c>
      <c r="J11" s="42">
        <v>2917872</v>
      </c>
      <c r="K11" s="36">
        <f t="shared" si="1"/>
        <v>59217809</v>
      </c>
      <c r="L11" s="56"/>
      <c r="M11" s="56"/>
      <c r="N11" s="56"/>
    </row>
    <row r="12" spans="1:14" ht="16.5" customHeight="1">
      <c r="A12" s="21" t="s">
        <v>78</v>
      </c>
      <c r="B12" s="42">
        <v>597920</v>
      </c>
      <c r="C12" s="42">
        <v>515306</v>
      </c>
      <c r="D12" s="42">
        <v>621393</v>
      </c>
      <c r="E12" s="42">
        <v>433950</v>
      </c>
      <c r="F12" s="42">
        <v>388401</v>
      </c>
      <c r="G12" s="42">
        <v>365745</v>
      </c>
      <c r="H12" s="42">
        <v>347318</v>
      </c>
      <c r="I12" s="42">
        <v>505887</v>
      </c>
      <c r="J12" s="42">
        <v>128519</v>
      </c>
      <c r="K12" s="36">
        <f t="shared" si="1"/>
        <v>3904439</v>
      </c>
      <c r="L12" s="56"/>
      <c r="M12" s="56"/>
      <c r="N12" s="56"/>
    </row>
    <row r="13" spans="1:14" ht="16.5" customHeight="1">
      <c r="A13" s="21" t="s">
        <v>67</v>
      </c>
      <c r="B13" s="40">
        <f>+B11-B12</f>
        <v>7891342</v>
      </c>
      <c r="C13" s="40">
        <f aca="true" t="shared" si="3" ref="C13:J13">+C11-C12</f>
        <v>6321032</v>
      </c>
      <c r="D13" s="40">
        <f t="shared" si="3"/>
        <v>7342110</v>
      </c>
      <c r="E13" s="40">
        <f t="shared" si="3"/>
        <v>4200794</v>
      </c>
      <c r="F13" s="40">
        <f t="shared" si="3"/>
        <v>5835055</v>
      </c>
      <c r="G13" s="40">
        <f t="shared" si="3"/>
        <v>5772681</v>
      </c>
      <c r="H13" s="40">
        <f t="shared" si="3"/>
        <v>6326734</v>
      </c>
      <c r="I13" s="40">
        <f t="shared" si="3"/>
        <v>8834269</v>
      </c>
      <c r="J13" s="40">
        <f t="shared" si="3"/>
        <v>2789353</v>
      </c>
      <c r="K13" s="36">
        <f t="shared" si="1"/>
        <v>55313370</v>
      </c>
      <c r="L13" s="57"/>
      <c r="M13" s="56"/>
      <c r="N13" s="56"/>
    </row>
    <row r="14" spans="1:14" ht="12" customHeight="1">
      <c r="A14" s="21"/>
      <c r="B14" s="40"/>
      <c r="C14" s="40"/>
      <c r="D14" s="40"/>
      <c r="E14" s="40"/>
      <c r="F14" s="40"/>
      <c r="G14" s="40"/>
      <c r="H14" s="40"/>
      <c r="I14" s="40"/>
      <c r="J14" s="40"/>
      <c r="K14" s="36"/>
      <c r="L14"/>
      <c r="M14"/>
      <c r="N14"/>
    </row>
    <row r="15" spans="1:14" ht="15.75" customHeight="1">
      <c r="A15" s="15" t="s">
        <v>29</v>
      </c>
      <c r="B15" s="39">
        <v>4.5149</v>
      </c>
      <c r="C15" s="39">
        <v>4.96</v>
      </c>
      <c r="D15" s="39">
        <v>5.4985</v>
      </c>
      <c r="E15" s="39">
        <v>4.7806</v>
      </c>
      <c r="F15" s="39">
        <v>5.0591</v>
      </c>
      <c r="G15" s="39">
        <v>5.1103</v>
      </c>
      <c r="H15" s="39">
        <v>4.069</v>
      </c>
      <c r="I15" s="39">
        <v>4.1102</v>
      </c>
      <c r="J15" s="39">
        <v>4.6508</v>
      </c>
      <c r="K15" s="29"/>
      <c r="L15"/>
      <c r="M15"/>
      <c r="N15"/>
    </row>
    <row r="16" spans="1:12" ht="15" customHeight="1">
      <c r="A16" s="15" t="s">
        <v>68</v>
      </c>
      <c r="B16" s="39">
        <v>0</v>
      </c>
      <c r="C16" s="39">
        <v>0</v>
      </c>
      <c r="D16" s="39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29"/>
      <c r="L16" s="56"/>
    </row>
    <row r="17" spans="1:11" ht="12" customHeight="1">
      <c r="A17" s="16"/>
      <c r="B17" s="16">
        <v>0</v>
      </c>
      <c r="C17" s="38">
        <v>0</v>
      </c>
      <c r="D17" s="38">
        <v>0</v>
      </c>
      <c r="E17" s="38">
        <v>0</v>
      </c>
      <c r="F17" s="38">
        <v>0</v>
      </c>
      <c r="G17" s="38">
        <v>0</v>
      </c>
      <c r="H17" s="38">
        <v>0</v>
      </c>
      <c r="I17" s="38">
        <v>0</v>
      </c>
      <c r="J17" s="38">
        <v>0</v>
      </c>
      <c r="K17" s="29"/>
    </row>
    <row r="18" spans="1:11" ht="16.5" customHeight="1">
      <c r="A18" s="15" t="s">
        <v>80</v>
      </c>
      <c r="B18" s="37"/>
      <c r="C18" s="37"/>
      <c r="D18" s="37"/>
      <c r="E18" s="37"/>
      <c r="F18" s="37"/>
      <c r="G18" s="37"/>
      <c r="H18" s="37"/>
      <c r="I18" s="37"/>
      <c r="J18" s="37"/>
      <c r="K18" s="29"/>
    </row>
    <row r="19" spans="1:11" ht="12" customHeight="1">
      <c r="A19" s="15"/>
      <c r="B19" s="29"/>
      <c r="C19" s="29"/>
      <c r="D19" s="29"/>
      <c r="E19" s="36"/>
      <c r="F19" s="29"/>
      <c r="G19" s="29"/>
      <c r="H19" s="29"/>
      <c r="I19" s="29"/>
      <c r="J19" s="29"/>
      <c r="K19" s="14"/>
    </row>
    <row r="20" spans="1:14" ht="16.5" customHeight="1">
      <c r="A20" s="35" t="s">
        <v>77</v>
      </c>
      <c r="B20" s="34">
        <f>SUM(B21:B30)</f>
        <v>45185614.99</v>
      </c>
      <c r="C20" s="34">
        <f aca="true" t="shared" si="4" ref="C20:J20">SUM(C21:C30)</f>
        <v>42658852.419999994</v>
      </c>
      <c r="D20" s="34">
        <f t="shared" si="4"/>
        <v>53756236.82999998</v>
      </c>
      <c r="E20" s="34">
        <f t="shared" si="4"/>
        <v>32637731.00000001</v>
      </c>
      <c r="F20" s="34">
        <f t="shared" si="4"/>
        <v>34879357.70000001</v>
      </c>
      <c r="G20" s="34">
        <f t="shared" si="4"/>
        <v>37900322.370000005</v>
      </c>
      <c r="H20" s="34">
        <f t="shared" si="4"/>
        <v>33229305.58000001</v>
      </c>
      <c r="I20" s="34">
        <f t="shared" si="4"/>
        <v>45631553.56000002</v>
      </c>
      <c r="J20" s="34">
        <f t="shared" si="4"/>
        <v>15426231.56</v>
      </c>
      <c r="K20" s="34">
        <f aca="true" t="shared" si="5" ref="K20:K29">SUM(B20:J20)</f>
        <v>341305206.01</v>
      </c>
      <c r="L20" s="43"/>
      <c r="M20" s="58"/>
      <c r="N20"/>
    </row>
    <row r="21" spans="1:14" ht="16.5" customHeight="1">
      <c r="A21" s="33" t="s">
        <v>28</v>
      </c>
      <c r="B21" s="55">
        <v>40011897.11</v>
      </c>
      <c r="C21" s="55">
        <v>35842879.519999996</v>
      </c>
      <c r="D21" s="55">
        <v>45656690.28999999</v>
      </c>
      <c r="E21" s="55">
        <v>23363179.440000005</v>
      </c>
      <c r="F21" s="55">
        <v>32889163.550000004</v>
      </c>
      <c r="G21" s="55">
        <v>32159112.81</v>
      </c>
      <c r="H21" s="55">
        <v>27663454.600000005</v>
      </c>
      <c r="I21" s="55">
        <v>39937522.790000014</v>
      </c>
      <c r="J21" s="55">
        <v>13927601.95</v>
      </c>
      <c r="K21" s="28">
        <f t="shared" si="5"/>
        <v>291451502.06</v>
      </c>
      <c r="L21"/>
      <c r="M21"/>
      <c r="N21"/>
    </row>
    <row r="22" spans="1:14" ht="16.5" customHeight="1">
      <c r="A22" s="17" t="s">
        <v>27</v>
      </c>
      <c r="B22" s="28">
        <v>3490284.5700000003</v>
      </c>
      <c r="C22" s="28">
        <v>5148285.649999999</v>
      </c>
      <c r="D22" s="28">
        <v>6184300.94</v>
      </c>
      <c r="E22" s="28">
        <v>7934758.950000001</v>
      </c>
      <c r="F22" s="28">
        <v>705036.85</v>
      </c>
      <c r="G22" s="28">
        <v>4479046.21</v>
      </c>
      <c r="H22" s="28">
        <v>4220425.970000001</v>
      </c>
      <c r="I22" s="28">
        <v>1833159.96</v>
      </c>
      <c r="J22" s="28">
        <v>903234.5700000002</v>
      </c>
      <c r="K22" s="28">
        <f t="shared" si="5"/>
        <v>34898533.67</v>
      </c>
      <c r="L22"/>
      <c r="M22"/>
      <c r="N22"/>
    </row>
    <row r="23" spans="1:14" ht="16.5" customHeight="1">
      <c r="A23" s="17" t="s">
        <v>26</v>
      </c>
      <c r="B23" s="28">
        <v>1548298.8099999998</v>
      </c>
      <c r="C23" s="28">
        <v>1484291.1400000001</v>
      </c>
      <c r="D23" s="28">
        <v>1658228.5499999998</v>
      </c>
      <c r="E23" s="28">
        <v>1120699.5999999999</v>
      </c>
      <c r="F23" s="28">
        <v>1171067.32</v>
      </c>
      <c r="G23" s="28">
        <v>1141756.7000000002</v>
      </c>
      <c r="H23" s="28">
        <v>1175544.03</v>
      </c>
      <c r="I23" s="28">
        <v>1816979.2399999998</v>
      </c>
      <c r="J23" s="28">
        <v>512775.67999999993</v>
      </c>
      <c r="K23" s="28">
        <f t="shared" si="5"/>
        <v>11629641.07</v>
      </c>
      <c r="L23"/>
      <c r="M23"/>
      <c r="N23"/>
    </row>
    <row r="24" spans="1:14" ht="16.5" customHeight="1">
      <c r="A24" s="17" t="s">
        <v>25</v>
      </c>
      <c r="B24" s="28">
        <v>54871.56000000003</v>
      </c>
      <c r="C24" s="32">
        <v>109743.12000000005</v>
      </c>
      <c r="D24" s="32">
        <v>164614.6799999999</v>
      </c>
      <c r="E24" s="28">
        <v>164614.6799999999</v>
      </c>
      <c r="F24" s="28">
        <v>54871.56000000003</v>
      </c>
      <c r="G24" s="32">
        <v>54871.56000000003</v>
      </c>
      <c r="H24" s="32">
        <v>109743.12000000005</v>
      </c>
      <c r="I24" s="32">
        <v>109743.12000000005</v>
      </c>
      <c r="J24" s="32">
        <v>54871.56000000003</v>
      </c>
      <c r="K24" s="28">
        <f t="shared" si="5"/>
        <v>877944.9600000002</v>
      </c>
      <c r="L24"/>
      <c r="M24"/>
      <c r="N24"/>
    </row>
    <row r="25" spans="1:14" ht="16.5" customHeight="1">
      <c r="A25" s="17" t="s">
        <v>24</v>
      </c>
      <c r="B25" s="28">
        <v>0</v>
      </c>
      <c r="C25" s="28">
        <v>0</v>
      </c>
      <c r="D25" s="28">
        <v>0</v>
      </c>
      <c r="E25" s="28">
        <v>0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8">
        <f t="shared" si="5"/>
        <v>0</v>
      </c>
      <c r="L25"/>
      <c r="M25"/>
      <c r="N25"/>
    </row>
    <row r="26" spans="1:14" ht="16.5" customHeight="1">
      <c r="A26" s="17" t="s">
        <v>69</v>
      </c>
      <c r="B26" s="28">
        <v>41381.74</v>
      </c>
      <c r="C26" s="28">
        <v>38998.49</v>
      </c>
      <c r="D26" s="28">
        <v>50160.57</v>
      </c>
      <c r="E26" s="28">
        <v>29986.030000000006</v>
      </c>
      <c r="F26" s="28">
        <v>32476.199999999993</v>
      </c>
      <c r="G26" s="28">
        <v>35349.090000000004</v>
      </c>
      <c r="H26" s="28">
        <v>31181.859999999997</v>
      </c>
      <c r="I26" s="28">
        <v>42560.7</v>
      </c>
      <c r="J26" s="28">
        <v>13925.22</v>
      </c>
      <c r="K26" s="28">
        <f t="shared" si="5"/>
        <v>316019.8999999999</v>
      </c>
      <c r="L26" s="56"/>
      <c r="M26" s="56"/>
      <c r="N26" s="56"/>
    </row>
    <row r="27" spans="1:14" ht="16.5" customHeight="1">
      <c r="A27" s="17" t="s">
        <v>75</v>
      </c>
      <c r="B27" s="28">
        <v>11017.800000000005</v>
      </c>
      <c r="C27" s="28">
        <v>9401.7</v>
      </c>
      <c r="D27" s="28">
        <v>11116.499999999998</v>
      </c>
      <c r="E27" s="28">
        <v>6465</v>
      </c>
      <c r="F27" s="28">
        <v>7573.960000000002</v>
      </c>
      <c r="G27" s="28">
        <v>7864.2000000000035</v>
      </c>
      <c r="H27" s="28">
        <v>7391.400000000002</v>
      </c>
      <c r="I27" s="28">
        <v>9559.499999999995</v>
      </c>
      <c r="J27" s="28">
        <v>3665.999999999998</v>
      </c>
      <c r="K27" s="28">
        <f t="shared" si="5"/>
        <v>74056.06000000001</v>
      </c>
      <c r="L27" s="56"/>
      <c r="M27" s="56"/>
      <c r="N27" s="56"/>
    </row>
    <row r="28" spans="1:14" ht="16.5" customHeight="1">
      <c r="A28" s="17" t="s">
        <v>76</v>
      </c>
      <c r="B28" s="28">
        <v>27863.39999999999</v>
      </c>
      <c r="C28" s="28">
        <v>25252.799999999996</v>
      </c>
      <c r="D28" s="28">
        <v>31125.299999999977</v>
      </c>
      <c r="E28" s="28">
        <v>18027.3</v>
      </c>
      <c r="F28" s="28">
        <v>19168.26000000001</v>
      </c>
      <c r="G28" s="28">
        <v>22321.800000000003</v>
      </c>
      <c r="H28" s="28">
        <v>21564.599999999995</v>
      </c>
      <c r="I28" s="28">
        <v>31030.349999999995</v>
      </c>
      <c r="J28" s="28">
        <v>10156.580000000005</v>
      </c>
      <c r="K28" s="28">
        <f t="shared" si="5"/>
        <v>206510.39</v>
      </c>
      <c r="L28" s="56"/>
      <c r="M28" s="56"/>
      <c r="N28" s="56"/>
    </row>
    <row r="29" spans="1:14" ht="16.5" customHeight="1">
      <c r="A29" s="17" t="s">
        <v>79</v>
      </c>
      <c r="B29" s="28">
        <v>0</v>
      </c>
      <c r="C29" s="28">
        <v>0</v>
      </c>
      <c r="D29" s="28">
        <v>0</v>
      </c>
      <c r="E29" s="28">
        <v>0</v>
      </c>
      <c r="F29" s="28">
        <v>0</v>
      </c>
      <c r="G29" s="28">
        <v>0</v>
      </c>
      <c r="H29" s="28">
        <v>0</v>
      </c>
      <c r="I29" s="28">
        <v>1850997.9</v>
      </c>
      <c r="J29" s="28">
        <v>0</v>
      </c>
      <c r="K29" s="28">
        <f t="shared" si="5"/>
        <v>1850997.9</v>
      </c>
      <c r="L29" s="56"/>
      <c r="M29" s="56"/>
      <c r="N29" s="56"/>
    </row>
    <row r="30" spans="1:11" ht="12" customHeight="1">
      <c r="A30" s="31"/>
      <c r="B30" s="30"/>
      <c r="C30" s="30"/>
      <c r="D30" s="30"/>
      <c r="E30" s="30"/>
      <c r="F30" s="30"/>
      <c r="G30" s="30"/>
      <c r="H30" s="30"/>
      <c r="I30" s="30"/>
      <c r="J30" s="30"/>
      <c r="K30" s="30"/>
    </row>
    <row r="31" spans="1:11" ht="12" customHeight="1">
      <c r="A31" s="17"/>
      <c r="B31" s="29"/>
      <c r="C31" s="29"/>
      <c r="D31" s="29"/>
      <c r="E31" s="29"/>
      <c r="F31" s="29"/>
      <c r="G31" s="29"/>
      <c r="H31" s="29"/>
      <c r="I31" s="29"/>
      <c r="J31" s="29"/>
      <c r="K31" s="29"/>
    </row>
    <row r="32" spans="1:14" ht="16.5" customHeight="1">
      <c r="A32" s="15" t="s">
        <v>23</v>
      </c>
      <c r="B32" s="28">
        <f>+B33+B38+B50</f>
        <v>-2368301.1900000004</v>
      </c>
      <c r="C32" s="28">
        <f aca="true" t="shared" si="6" ref="C32:J32">+C33+C38+C50</f>
        <v>-1606335.14</v>
      </c>
      <c r="D32" s="28">
        <f t="shared" si="6"/>
        <v>-773487.9699999988</v>
      </c>
      <c r="E32" s="28">
        <f t="shared" si="6"/>
        <v>-1912686.48</v>
      </c>
      <c r="F32" s="28">
        <f t="shared" si="6"/>
        <v>-990226.7999999999</v>
      </c>
      <c r="G32" s="28">
        <f t="shared" si="6"/>
        <v>-2450436.1899999995</v>
      </c>
      <c r="H32" s="28">
        <f t="shared" si="6"/>
        <v>595328.1100000016</v>
      </c>
      <c r="I32" s="28">
        <f t="shared" si="6"/>
        <v>-1832868.43</v>
      </c>
      <c r="J32" s="28">
        <f t="shared" si="6"/>
        <v>-102989.09000000037</v>
      </c>
      <c r="K32" s="28">
        <f aca="true" t="shared" si="7" ref="K32:K45">SUM(B32:J32)</f>
        <v>-11442003.179999998</v>
      </c>
      <c r="L32"/>
      <c r="M32"/>
      <c r="N32"/>
    </row>
    <row r="33" spans="1:14" ht="16.5" customHeight="1">
      <c r="A33" s="17" t="s">
        <v>22</v>
      </c>
      <c r="B33" s="28">
        <f>B34+B35+B36+B37</f>
        <v>-2785337.74</v>
      </c>
      <c r="C33" s="28">
        <f aca="true" t="shared" si="8" ref="C33:J33">C34+C35+C36+C37</f>
        <v>-1868298.2</v>
      </c>
      <c r="D33" s="28">
        <f t="shared" si="8"/>
        <v>-1898035.79</v>
      </c>
      <c r="E33" s="28">
        <f t="shared" si="8"/>
        <v>-2325211.9</v>
      </c>
      <c r="F33" s="28">
        <f t="shared" si="8"/>
        <v>-1219504</v>
      </c>
      <c r="G33" s="28">
        <f t="shared" si="8"/>
        <v>-2252633.84</v>
      </c>
      <c r="H33" s="28">
        <f t="shared" si="8"/>
        <v>-809808.54</v>
      </c>
      <c r="I33" s="28">
        <f t="shared" si="8"/>
        <v>-2059548.17</v>
      </c>
      <c r="J33" s="28">
        <f t="shared" si="8"/>
        <v>-463967.20000000007</v>
      </c>
      <c r="K33" s="28">
        <f t="shared" si="7"/>
        <v>-15682345.38</v>
      </c>
      <c r="L33"/>
      <c r="M33"/>
      <c r="N33"/>
    </row>
    <row r="34" spans="1:14" s="22" customFormat="1" ht="16.5" customHeight="1">
      <c r="A34" s="27" t="s">
        <v>54</v>
      </c>
      <c r="B34" s="28">
        <f>-ROUND((B9)*$E$3,2)</f>
        <v>-1635590</v>
      </c>
      <c r="C34" s="28">
        <f aca="true" t="shared" si="9" ref="C34:J34">-ROUND((C9)*$E$3,2)</f>
        <v>-1716013.2</v>
      </c>
      <c r="D34" s="28">
        <f t="shared" si="9"/>
        <v>-1495903.2</v>
      </c>
      <c r="E34" s="28">
        <f t="shared" si="9"/>
        <v>-1075223.6</v>
      </c>
      <c r="F34" s="28">
        <f t="shared" si="9"/>
        <v>-1219504</v>
      </c>
      <c r="G34" s="28">
        <f t="shared" si="9"/>
        <v>-679808.8</v>
      </c>
      <c r="H34" s="28">
        <f t="shared" si="9"/>
        <v>-547958.4</v>
      </c>
      <c r="I34" s="28">
        <f t="shared" si="9"/>
        <v>-1650915.2</v>
      </c>
      <c r="J34" s="28">
        <f t="shared" si="9"/>
        <v>-337902.4</v>
      </c>
      <c r="K34" s="28">
        <f t="shared" si="7"/>
        <v>-10358818.8</v>
      </c>
      <c r="L34" s="26"/>
      <c r="M34"/>
      <c r="N34"/>
    </row>
    <row r="35" spans="1:14" ht="16.5" customHeight="1">
      <c r="A35" s="24" t="s">
        <v>21</v>
      </c>
      <c r="B35" s="55">
        <v>0</v>
      </c>
      <c r="C35" s="55">
        <v>0</v>
      </c>
      <c r="D35" s="55">
        <v>0</v>
      </c>
      <c r="E35" s="55">
        <v>0</v>
      </c>
      <c r="F35" s="55">
        <v>0</v>
      </c>
      <c r="G35" s="55">
        <v>0</v>
      </c>
      <c r="H35" s="55">
        <v>0</v>
      </c>
      <c r="I35" s="55">
        <v>0</v>
      </c>
      <c r="J35" s="55">
        <v>0</v>
      </c>
      <c r="K35" s="28">
        <f t="shared" si="7"/>
        <v>0</v>
      </c>
      <c r="L35"/>
      <c r="M35"/>
      <c r="N35"/>
    </row>
    <row r="36" spans="1:14" ht="16.5" customHeight="1">
      <c r="A36" s="24" t="s">
        <v>20</v>
      </c>
      <c r="B36" s="55">
        <v>0</v>
      </c>
      <c r="C36" s="55">
        <v>0</v>
      </c>
      <c r="D36" s="55">
        <v>0</v>
      </c>
      <c r="E36" s="55">
        <v>0</v>
      </c>
      <c r="F36" s="55">
        <v>0</v>
      </c>
      <c r="G36" s="55">
        <v>0</v>
      </c>
      <c r="H36" s="55">
        <v>0</v>
      </c>
      <c r="I36" s="55">
        <v>0</v>
      </c>
      <c r="J36" s="55">
        <v>0</v>
      </c>
      <c r="K36" s="28">
        <f t="shared" si="7"/>
        <v>0</v>
      </c>
      <c r="L36"/>
      <c r="M36"/>
      <c r="N36"/>
    </row>
    <row r="37" spans="1:14" ht="16.5" customHeight="1">
      <c r="A37" s="24" t="s">
        <v>19</v>
      </c>
      <c r="B37" s="55">
        <v>-1149747.74</v>
      </c>
      <c r="C37" s="55">
        <v>-152285</v>
      </c>
      <c r="D37" s="55">
        <v>-402132.58999999997</v>
      </c>
      <c r="E37" s="55">
        <v>-1249988.2999999998</v>
      </c>
      <c r="F37" s="55">
        <v>0</v>
      </c>
      <c r="G37" s="55">
        <v>-1572825.04</v>
      </c>
      <c r="H37" s="55">
        <v>-261850.13999999998</v>
      </c>
      <c r="I37" s="55">
        <v>-408632.97</v>
      </c>
      <c r="J37" s="55">
        <v>-126064.80000000002</v>
      </c>
      <c r="K37" s="28">
        <f t="shared" si="7"/>
        <v>-5323526.579999999</v>
      </c>
      <c r="L37"/>
      <c r="M37"/>
      <c r="N37"/>
    </row>
    <row r="38" spans="1:14" s="22" customFormat="1" ht="16.5" customHeight="1">
      <c r="A38" s="17" t="s">
        <v>18</v>
      </c>
      <c r="B38" s="25">
        <f>SUM(B39:B48)</f>
        <v>-96464.52</v>
      </c>
      <c r="C38" s="25">
        <f aca="true" t="shared" si="10" ref="C38:J38">SUM(C39:C48)</f>
        <v>-62134.21</v>
      </c>
      <c r="D38" s="25">
        <f t="shared" si="10"/>
        <v>726566.2800000012</v>
      </c>
      <c r="E38" s="25">
        <f t="shared" si="10"/>
        <v>-37263.6</v>
      </c>
      <c r="F38" s="25">
        <f t="shared" si="10"/>
        <v>-76960.17</v>
      </c>
      <c r="G38" s="25">
        <f t="shared" si="10"/>
        <v>-444927.08999999997</v>
      </c>
      <c r="H38" s="25">
        <f t="shared" si="10"/>
        <v>1190543.7600000016</v>
      </c>
      <c r="I38" s="25">
        <f t="shared" si="10"/>
        <v>-110313.75</v>
      </c>
      <c r="J38" s="25">
        <f t="shared" si="10"/>
        <v>220749.9299999997</v>
      </c>
      <c r="K38" s="28">
        <f t="shared" si="7"/>
        <v>1309796.6300000027</v>
      </c>
      <c r="L38"/>
      <c r="M38"/>
      <c r="N38"/>
    </row>
    <row r="39" spans="1:14" ht="16.5" customHeight="1">
      <c r="A39" s="24" t="s">
        <v>17</v>
      </c>
      <c r="B39" s="55">
        <v>0</v>
      </c>
      <c r="C39" s="55">
        <v>0</v>
      </c>
      <c r="D39" s="55">
        <v>-725221.1200000001</v>
      </c>
      <c r="E39" s="55">
        <v>0</v>
      </c>
      <c r="F39" s="55">
        <v>0</v>
      </c>
      <c r="G39" s="55">
        <v>0</v>
      </c>
      <c r="H39" s="55">
        <v>0</v>
      </c>
      <c r="I39" s="55">
        <v>0</v>
      </c>
      <c r="J39" s="55">
        <v>-209947.73000000007</v>
      </c>
      <c r="K39" s="28">
        <f t="shared" si="7"/>
        <v>-935168.8500000002</v>
      </c>
      <c r="L39"/>
      <c r="M39"/>
      <c r="N39"/>
    </row>
    <row r="40" spans="1:14" ht="16.5" customHeight="1">
      <c r="A40" s="24" t="s">
        <v>16</v>
      </c>
      <c r="B40" s="55">
        <v>-72704.52</v>
      </c>
      <c r="C40" s="55">
        <v>-39544.61</v>
      </c>
      <c r="D40" s="55">
        <v>-553973.8</v>
      </c>
      <c r="E40" s="55">
        <v>0</v>
      </c>
      <c r="F40" s="55">
        <v>-51638.17</v>
      </c>
      <c r="G40" s="55">
        <v>-425127.08999999997</v>
      </c>
      <c r="H40" s="55">
        <v>-251667.04</v>
      </c>
      <c r="I40" s="55">
        <v>-89294.95</v>
      </c>
      <c r="J40" s="55">
        <v>-202.34</v>
      </c>
      <c r="K40" s="28">
        <f t="shared" si="7"/>
        <v>-1484152.52</v>
      </c>
      <c r="L40"/>
      <c r="M40"/>
      <c r="N40"/>
    </row>
    <row r="41" spans="1:14" ht="16.5" customHeight="1">
      <c r="A41" s="24" t="s">
        <v>15</v>
      </c>
      <c r="B41" s="55">
        <v>0</v>
      </c>
      <c r="C41" s="55">
        <v>-2019.6</v>
      </c>
      <c r="D41" s="55">
        <v>-118.8</v>
      </c>
      <c r="E41" s="55">
        <v>-633.6</v>
      </c>
      <c r="F41" s="55">
        <v>-2772</v>
      </c>
      <c r="G41" s="55">
        <v>0</v>
      </c>
      <c r="H41" s="55">
        <v>-79.2</v>
      </c>
      <c r="I41" s="55">
        <v>-1108.8</v>
      </c>
      <c r="J41" s="55">
        <v>0</v>
      </c>
      <c r="K41" s="28">
        <f t="shared" si="7"/>
        <v>-6732</v>
      </c>
      <c r="L41"/>
      <c r="M41"/>
      <c r="N41"/>
    </row>
    <row r="42" spans="1:14" ht="16.5" customHeight="1">
      <c r="A42" s="24" t="s">
        <v>14</v>
      </c>
      <c r="B42" s="55">
        <v>-23100</v>
      </c>
      <c r="C42" s="55">
        <v>-19800</v>
      </c>
      <c r="D42" s="55">
        <v>-9900</v>
      </c>
      <c r="E42" s="55">
        <v>-36300</v>
      </c>
      <c r="F42" s="55">
        <v>-19800</v>
      </c>
      <c r="G42" s="55">
        <v>-19800</v>
      </c>
      <c r="H42" s="55">
        <v>-3300</v>
      </c>
      <c r="I42" s="55">
        <v>-19800</v>
      </c>
      <c r="J42" s="55">
        <v>0</v>
      </c>
      <c r="K42" s="28">
        <f t="shared" si="7"/>
        <v>-151800</v>
      </c>
      <c r="L42"/>
      <c r="M42"/>
      <c r="N42"/>
    </row>
    <row r="43" spans="1:14" ht="16.5" customHeight="1">
      <c r="A43" s="24" t="s">
        <v>13</v>
      </c>
      <c r="B43" s="55">
        <v>0</v>
      </c>
      <c r="C43" s="55">
        <v>0</v>
      </c>
      <c r="D43" s="55">
        <v>0</v>
      </c>
      <c r="E43" s="55">
        <v>0</v>
      </c>
      <c r="F43" s="55">
        <v>0</v>
      </c>
      <c r="G43" s="55">
        <v>0</v>
      </c>
      <c r="H43" s="55">
        <v>0</v>
      </c>
      <c r="I43" s="55">
        <v>0</v>
      </c>
      <c r="J43" s="55">
        <v>0</v>
      </c>
      <c r="K43" s="28">
        <f t="shared" si="7"/>
        <v>0</v>
      </c>
      <c r="L43"/>
      <c r="M43"/>
      <c r="N43"/>
    </row>
    <row r="44" spans="1:14" ht="16.5" customHeight="1">
      <c r="A44" s="24" t="s">
        <v>12</v>
      </c>
      <c r="B44" s="55">
        <v>-660</v>
      </c>
      <c r="C44" s="55">
        <v>-770</v>
      </c>
      <c r="D44" s="55">
        <v>-220</v>
      </c>
      <c r="E44" s="55">
        <v>-330</v>
      </c>
      <c r="F44" s="55">
        <v>-2750</v>
      </c>
      <c r="G44" s="55">
        <v>0</v>
      </c>
      <c r="H44" s="55">
        <v>-3410</v>
      </c>
      <c r="I44" s="55">
        <v>-110</v>
      </c>
      <c r="J44" s="55">
        <v>-1100</v>
      </c>
      <c r="K44" s="28">
        <f t="shared" si="7"/>
        <v>-9350</v>
      </c>
      <c r="L44"/>
      <c r="M44"/>
      <c r="N44"/>
    </row>
    <row r="45" spans="1:12" s="22" customFormat="1" ht="16.5" customHeight="1">
      <c r="A45" s="24" t="s">
        <v>11</v>
      </c>
      <c r="B45" s="55">
        <v>0</v>
      </c>
      <c r="C45" s="55">
        <v>0</v>
      </c>
      <c r="D45" s="55">
        <v>0</v>
      </c>
      <c r="E45" s="55">
        <v>0</v>
      </c>
      <c r="F45" s="55">
        <v>0</v>
      </c>
      <c r="G45" s="55">
        <v>0</v>
      </c>
      <c r="H45" s="55">
        <v>0</v>
      </c>
      <c r="I45" s="55">
        <v>0</v>
      </c>
      <c r="J45" s="55">
        <v>0</v>
      </c>
      <c r="K45" s="28">
        <f t="shared" si="7"/>
        <v>0</v>
      </c>
      <c r="L45" s="23"/>
    </row>
    <row r="46" spans="1:14" s="22" customFormat="1" ht="16.5" customHeight="1">
      <c r="A46" s="24" t="s">
        <v>64</v>
      </c>
      <c r="B46" s="55">
        <v>0</v>
      </c>
      <c r="C46" s="55">
        <v>0</v>
      </c>
      <c r="D46" s="55">
        <v>45558000</v>
      </c>
      <c r="E46" s="55">
        <v>0</v>
      </c>
      <c r="F46" s="55">
        <v>0</v>
      </c>
      <c r="G46" s="55">
        <v>0</v>
      </c>
      <c r="H46" s="55">
        <v>29889000</v>
      </c>
      <c r="I46" s="55">
        <v>0</v>
      </c>
      <c r="J46" s="55">
        <v>13113000</v>
      </c>
      <c r="K46" s="28">
        <f aca="true" t="shared" si="11" ref="K46:K53">SUM(B46:J46)</f>
        <v>88560000</v>
      </c>
      <c r="L46" s="23"/>
      <c r="M46"/>
      <c r="N46"/>
    </row>
    <row r="47" spans="1:14" s="22" customFormat="1" ht="16.5" customHeight="1">
      <c r="A47" s="24" t="s">
        <v>65</v>
      </c>
      <c r="B47" s="55">
        <v>0</v>
      </c>
      <c r="C47" s="55">
        <v>0</v>
      </c>
      <c r="D47" s="55">
        <v>-43542000</v>
      </c>
      <c r="E47" s="55">
        <v>0</v>
      </c>
      <c r="F47" s="55">
        <v>0</v>
      </c>
      <c r="G47" s="55">
        <v>0</v>
      </c>
      <c r="H47" s="55">
        <v>-28440000</v>
      </c>
      <c r="I47" s="55">
        <v>0</v>
      </c>
      <c r="J47" s="55">
        <v>-12681000</v>
      </c>
      <c r="K47" s="28">
        <f t="shared" si="11"/>
        <v>-84663000</v>
      </c>
      <c r="L47" s="23"/>
      <c r="M47"/>
      <c r="N47"/>
    </row>
    <row r="48" spans="1:14" s="22" customFormat="1" ht="16.5" customHeight="1">
      <c r="A48" s="24" t="s">
        <v>10</v>
      </c>
      <c r="B48" s="55">
        <v>0</v>
      </c>
      <c r="C48" s="55">
        <v>0</v>
      </c>
      <c r="D48" s="55">
        <v>0</v>
      </c>
      <c r="E48" s="55">
        <v>0</v>
      </c>
      <c r="F48" s="55">
        <v>0</v>
      </c>
      <c r="G48" s="55">
        <v>0</v>
      </c>
      <c r="H48" s="55">
        <v>0</v>
      </c>
      <c r="I48" s="55">
        <v>0</v>
      </c>
      <c r="J48" s="55">
        <v>0</v>
      </c>
      <c r="K48" s="28">
        <f t="shared" si="11"/>
        <v>0</v>
      </c>
      <c r="L48" s="23"/>
      <c r="M48"/>
      <c r="N48"/>
    </row>
    <row r="49" spans="1:12" ht="12" customHeight="1">
      <c r="A49" s="21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20"/>
    </row>
    <row r="50" spans="1:14" ht="16.5" customHeight="1">
      <c r="A50" s="17" t="s">
        <v>9</v>
      </c>
      <c r="B50" s="55">
        <v>513501.07</v>
      </c>
      <c r="C50" s="55">
        <v>324097.27</v>
      </c>
      <c r="D50" s="55">
        <v>397981.54</v>
      </c>
      <c r="E50" s="55">
        <v>449789.02</v>
      </c>
      <c r="F50" s="55">
        <v>306237.37</v>
      </c>
      <c r="G50" s="55">
        <v>247124.74</v>
      </c>
      <c r="H50" s="55">
        <v>214592.88999999998</v>
      </c>
      <c r="I50" s="55">
        <v>336993.49</v>
      </c>
      <c r="J50" s="55">
        <v>140228.18</v>
      </c>
      <c r="K50" s="28">
        <f t="shared" si="11"/>
        <v>2930545.57</v>
      </c>
      <c r="L50"/>
      <c r="M50"/>
      <c r="N50"/>
    </row>
    <row r="51" spans="1:14" ht="16.5" customHeight="1">
      <c r="A51" s="17" t="s">
        <v>70</v>
      </c>
      <c r="B51" s="16">
        <f>+B52+B53</f>
        <v>0</v>
      </c>
      <c r="C51" s="16">
        <f aca="true" t="shared" si="12" ref="C51:J51">+C52+C53</f>
        <v>0</v>
      </c>
      <c r="D51" s="16">
        <f t="shared" si="12"/>
        <v>0</v>
      </c>
      <c r="E51" s="16">
        <f t="shared" si="12"/>
        <v>0</v>
      </c>
      <c r="F51" s="16">
        <f t="shared" si="12"/>
        <v>0</v>
      </c>
      <c r="G51" s="16">
        <f t="shared" si="12"/>
        <v>0</v>
      </c>
      <c r="H51" s="16">
        <f t="shared" si="12"/>
        <v>0</v>
      </c>
      <c r="I51" s="16">
        <f t="shared" si="12"/>
        <v>0</v>
      </c>
      <c r="J51" s="16">
        <f t="shared" si="12"/>
        <v>0</v>
      </c>
      <c r="K51" s="28">
        <f t="shared" si="11"/>
        <v>0</v>
      </c>
      <c r="L51" s="52"/>
      <c r="M51" s="56"/>
      <c r="N51" s="56"/>
    </row>
    <row r="52" spans="1:14" ht="16.5" customHeight="1">
      <c r="A52" s="24" t="s">
        <v>71</v>
      </c>
      <c r="B52" s="28">
        <v>0</v>
      </c>
      <c r="C52" s="28">
        <v>0</v>
      </c>
      <c r="D52" s="28">
        <v>0</v>
      </c>
      <c r="E52" s="28">
        <v>0</v>
      </c>
      <c r="F52" s="28">
        <v>0</v>
      </c>
      <c r="G52" s="28">
        <v>0</v>
      </c>
      <c r="H52" s="28">
        <v>0</v>
      </c>
      <c r="I52" s="28">
        <v>0</v>
      </c>
      <c r="J52" s="28">
        <v>0</v>
      </c>
      <c r="K52" s="28">
        <f t="shared" si="11"/>
        <v>0</v>
      </c>
      <c r="L52" s="56"/>
      <c r="M52" s="56"/>
      <c r="N52" s="56"/>
    </row>
    <row r="53" spans="1:14" ht="16.5" customHeight="1">
      <c r="A53" s="24" t="s">
        <v>72</v>
      </c>
      <c r="B53" s="28">
        <v>0</v>
      </c>
      <c r="C53" s="28">
        <v>0</v>
      </c>
      <c r="D53" s="28">
        <v>0</v>
      </c>
      <c r="E53" s="28">
        <v>0</v>
      </c>
      <c r="F53" s="28">
        <v>0</v>
      </c>
      <c r="G53" s="28">
        <v>0</v>
      </c>
      <c r="H53" s="28">
        <v>0</v>
      </c>
      <c r="I53" s="28">
        <v>0</v>
      </c>
      <c r="J53" s="28">
        <v>0</v>
      </c>
      <c r="K53" s="28">
        <f t="shared" si="11"/>
        <v>0</v>
      </c>
      <c r="L53" s="52"/>
      <c r="M53" s="56"/>
      <c r="N53" s="56"/>
    </row>
    <row r="54" spans="1:12" ht="12" customHeight="1">
      <c r="A54" s="17"/>
      <c r="B54" s="14"/>
      <c r="C54" s="14"/>
      <c r="D54" s="14"/>
      <c r="E54" s="14"/>
      <c r="F54" s="14"/>
      <c r="G54" s="14"/>
      <c r="H54" s="14"/>
      <c r="I54" s="14"/>
      <c r="J54" s="14"/>
      <c r="K54" s="19"/>
      <c r="L54" s="8"/>
    </row>
    <row r="55" spans="1:13" ht="16.5" customHeight="1">
      <c r="A55" s="15" t="s">
        <v>8</v>
      </c>
      <c r="B55" s="25">
        <f aca="true" t="shared" si="13" ref="B55:J55">IF(B20+B32+B56&lt;0,0,B20+B32+B56)</f>
        <v>42817313.800000004</v>
      </c>
      <c r="C55" s="25">
        <f t="shared" si="13"/>
        <v>41052517.279999994</v>
      </c>
      <c r="D55" s="25">
        <f t="shared" si="13"/>
        <v>52982748.859999985</v>
      </c>
      <c r="E55" s="25">
        <f t="shared" si="13"/>
        <v>30725044.52000001</v>
      </c>
      <c r="F55" s="25">
        <f t="shared" si="13"/>
        <v>33889130.90000001</v>
      </c>
      <c r="G55" s="25">
        <f t="shared" si="13"/>
        <v>35449886.18000001</v>
      </c>
      <c r="H55" s="25">
        <f t="shared" si="13"/>
        <v>33824633.69000001</v>
      </c>
      <c r="I55" s="25">
        <f t="shared" si="13"/>
        <v>43798685.13000002</v>
      </c>
      <c r="J55" s="25">
        <f t="shared" si="13"/>
        <v>15323242.47</v>
      </c>
      <c r="K55" s="19">
        <f>SUM(B55:J55)</f>
        <v>329863202.83000004</v>
      </c>
      <c r="L55" s="43"/>
      <c r="M55" s="58"/>
    </row>
    <row r="56" spans="1:13" ht="16.5" customHeight="1">
      <c r="A56" s="17" t="s">
        <v>7</v>
      </c>
      <c r="B56" s="16">
        <v>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f>SUM(B56:J56)</f>
        <v>0</v>
      </c>
      <c r="L56"/>
      <c r="M56" s="18"/>
    </row>
    <row r="57" spans="1:14" ht="16.5" customHeight="1">
      <c r="A57" s="17" t="s">
        <v>6</v>
      </c>
      <c r="B57" s="25">
        <f aca="true" t="shared" si="14" ref="B57:J57">IF(B20+B32+B56&gt;0,0,B20+B32+B56)</f>
        <v>0</v>
      </c>
      <c r="C57" s="25">
        <f t="shared" si="14"/>
        <v>0</v>
      </c>
      <c r="D57" s="25">
        <f t="shared" si="14"/>
        <v>0</v>
      </c>
      <c r="E57" s="25">
        <f t="shared" si="14"/>
        <v>0</v>
      </c>
      <c r="F57" s="25">
        <f t="shared" si="14"/>
        <v>0</v>
      </c>
      <c r="G57" s="25">
        <f t="shared" si="14"/>
        <v>0</v>
      </c>
      <c r="H57" s="25">
        <f t="shared" si="14"/>
        <v>0</v>
      </c>
      <c r="I57" s="25">
        <f t="shared" si="14"/>
        <v>0</v>
      </c>
      <c r="J57" s="25">
        <f t="shared" si="14"/>
        <v>0</v>
      </c>
      <c r="K57" s="16">
        <f>SUM(B57:J57)</f>
        <v>0</v>
      </c>
      <c r="L57"/>
      <c r="M57"/>
      <c r="N57"/>
    </row>
    <row r="58" spans="1:11" ht="12" customHeight="1">
      <c r="A58" s="15"/>
      <c r="B58" s="14"/>
      <c r="C58" s="14"/>
      <c r="D58" s="14"/>
      <c r="E58" s="14"/>
      <c r="F58" s="14"/>
      <c r="G58" s="14"/>
      <c r="H58" s="14"/>
      <c r="I58" s="14"/>
      <c r="J58" s="14"/>
      <c r="K58" s="14"/>
    </row>
    <row r="59" spans="1:12" ht="12" customHeight="1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53"/>
    </row>
    <row r="60" spans="1:11" ht="12" customHeight="1">
      <c r="A60" s="12"/>
      <c r="B60" s="11"/>
      <c r="C60" s="11"/>
      <c r="D60" s="11"/>
      <c r="E60" s="11"/>
      <c r="F60" s="11"/>
      <c r="G60" s="11"/>
      <c r="H60" s="11"/>
      <c r="I60" s="11"/>
      <c r="J60" s="11"/>
      <c r="K60" s="11"/>
    </row>
    <row r="61" spans="1:12" ht="16.5" customHeight="1">
      <c r="A61" s="10" t="s">
        <v>5</v>
      </c>
      <c r="B61" s="9">
        <f aca="true" t="shared" si="15" ref="B61:J61">SUM(B62:B73)</f>
        <v>42817313.82</v>
      </c>
      <c r="C61" s="9">
        <f t="shared" si="15"/>
        <v>41052517.27082854</v>
      </c>
      <c r="D61" s="9">
        <f t="shared" si="15"/>
        <v>52982748.87160575</v>
      </c>
      <c r="E61" s="9">
        <f t="shared" si="15"/>
        <v>30725044.51518769</v>
      </c>
      <c r="F61" s="9">
        <f t="shared" si="15"/>
        <v>33889130.907804705</v>
      </c>
      <c r="G61" s="9">
        <f t="shared" si="15"/>
        <v>35449886.20955674</v>
      </c>
      <c r="H61" s="9">
        <f t="shared" si="15"/>
        <v>33824633.66269025</v>
      </c>
      <c r="I61" s="9">
        <f>SUM(I62:I74)</f>
        <v>43798685.19</v>
      </c>
      <c r="J61" s="9">
        <f t="shared" si="15"/>
        <v>15323242.480019368</v>
      </c>
      <c r="K61" s="5">
        <f>SUM(K62:K74)</f>
        <v>329863202.927693</v>
      </c>
      <c r="L61" s="8"/>
    </row>
    <row r="62" spans="1:12" ht="16.5" customHeight="1">
      <c r="A62" s="7" t="s">
        <v>55</v>
      </c>
      <c r="B62" s="55">
        <v>37531788.83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aca="true" t="shared" si="16" ref="K62:K73">SUM(B62:J62)</f>
        <v>37531788.83</v>
      </c>
      <c r="L62"/>
    </row>
    <row r="63" spans="1:12" ht="16.5" customHeight="1">
      <c r="A63" s="7" t="s">
        <v>56</v>
      </c>
      <c r="B63" s="55">
        <v>5285524.989999999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5">
        <f t="shared" si="16"/>
        <v>5285524.989999999</v>
      </c>
      <c r="L63"/>
    </row>
    <row r="64" spans="1:12" ht="16.5" customHeight="1">
      <c r="A64" s="7" t="s">
        <v>4</v>
      </c>
      <c r="B64" s="6">
        <v>0</v>
      </c>
      <c r="C64" s="55">
        <v>41052517.27082854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5">
        <f t="shared" si="16"/>
        <v>41052517.27082854</v>
      </c>
      <c r="L64" s="53"/>
    </row>
    <row r="65" spans="1:11" ht="16.5" customHeight="1">
      <c r="A65" s="7" t="s">
        <v>3</v>
      </c>
      <c r="B65" s="6">
        <v>0</v>
      </c>
      <c r="C65" s="6">
        <v>0</v>
      </c>
      <c r="D65" s="55">
        <v>52982748.87160575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5">
        <f t="shared" si="16"/>
        <v>52982748.87160575</v>
      </c>
    </row>
    <row r="66" spans="1:11" ht="16.5" customHeight="1">
      <c r="A66" s="7" t="s">
        <v>2</v>
      </c>
      <c r="B66" s="6">
        <v>0</v>
      </c>
      <c r="C66" s="6">
        <v>0</v>
      </c>
      <c r="D66" s="6">
        <v>0</v>
      </c>
      <c r="E66" s="55">
        <v>30725044.51518769</v>
      </c>
      <c r="F66" s="6">
        <v>0</v>
      </c>
      <c r="G66" s="6">
        <v>0</v>
      </c>
      <c r="H66" s="6">
        <v>0</v>
      </c>
      <c r="I66" s="6">
        <v>0</v>
      </c>
      <c r="J66" s="6">
        <v>0</v>
      </c>
      <c r="K66" s="5">
        <f t="shared" si="16"/>
        <v>30725044.51518769</v>
      </c>
    </row>
    <row r="67" spans="1:11" ht="16.5" customHeight="1">
      <c r="A67" s="7" t="s">
        <v>1</v>
      </c>
      <c r="B67" s="6">
        <v>0</v>
      </c>
      <c r="C67" s="6">
        <v>0</v>
      </c>
      <c r="D67" s="6">
        <v>0</v>
      </c>
      <c r="E67" s="6">
        <v>0</v>
      </c>
      <c r="F67" s="55">
        <v>33889130.907804705</v>
      </c>
      <c r="G67" s="6">
        <v>0</v>
      </c>
      <c r="H67" s="6">
        <v>0</v>
      </c>
      <c r="I67" s="6">
        <v>0</v>
      </c>
      <c r="J67" s="6">
        <v>0</v>
      </c>
      <c r="K67" s="5">
        <f t="shared" si="16"/>
        <v>33889130.907804705</v>
      </c>
    </row>
    <row r="68" spans="1:11" ht="16.5" customHeight="1">
      <c r="A68" s="7" t="s">
        <v>0</v>
      </c>
      <c r="B68" s="6">
        <v>0</v>
      </c>
      <c r="C68" s="6">
        <v>0</v>
      </c>
      <c r="D68" s="6">
        <v>0</v>
      </c>
      <c r="E68" s="6">
        <v>0</v>
      </c>
      <c r="F68" s="6">
        <v>0</v>
      </c>
      <c r="G68" s="55">
        <v>35449886.20955674</v>
      </c>
      <c r="H68" s="6">
        <v>0</v>
      </c>
      <c r="I68" s="6">
        <v>0</v>
      </c>
      <c r="J68" s="6">
        <v>0</v>
      </c>
      <c r="K68" s="5">
        <f t="shared" si="16"/>
        <v>35449886.20955674</v>
      </c>
    </row>
    <row r="69" spans="1:11" ht="16.5" customHeight="1">
      <c r="A69" s="7" t="s">
        <v>48</v>
      </c>
      <c r="B69" s="6">
        <v>0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55">
        <v>33824633.66269025</v>
      </c>
      <c r="I69" s="6">
        <v>0</v>
      </c>
      <c r="J69" s="6">
        <v>0</v>
      </c>
      <c r="K69" s="5">
        <f t="shared" si="16"/>
        <v>33824633.66269025</v>
      </c>
    </row>
    <row r="70" spans="1:11" ht="16.5" customHeight="1">
      <c r="A70" s="7" t="s">
        <v>49</v>
      </c>
      <c r="B70" s="6">
        <v>0</v>
      </c>
      <c r="C70" s="6">
        <v>0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6">
        <v>0</v>
      </c>
      <c r="J70" s="6">
        <v>0</v>
      </c>
      <c r="K70" s="5">
        <f t="shared" si="16"/>
        <v>0</v>
      </c>
    </row>
    <row r="71" spans="1:11" ht="16.5" customHeight="1">
      <c r="A71" s="7" t="s">
        <v>50</v>
      </c>
      <c r="B71" s="6">
        <v>0</v>
      </c>
      <c r="C71" s="6">
        <v>0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55">
        <v>16419742.170000002</v>
      </c>
      <c r="J71" s="6">
        <v>0</v>
      </c>
      <c r="K71" s="5">
        <f t="shared" si="16"/>
        <v>16419742.170000002</v>
      </c>
    </row>
    <row r="72" spans="1:11" ht="16.5" customHeight="1">
      <c r="A72" s="7" t="s">
        <v>51</v>
      </c>
      <c r="B72" s="6">
        <v>0</v>
      </c>
      <c r="C72" s="6">
        <v>0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55">
        <v>27378943.02</v>
      </c>
      <c r="J72" s="6">
        <v>0</v>
      </c>
      <c r="K72" s="5">
        <f t="shared" si="16"/>
        <v>27378943.02</v>
      </c>
    </row>
    <row r="73" spans="1:11" ht="16.5" customHeight="1">
      <c r="A73" s="7" t="s">
        <v>52</v>
      </c>
      <c r="B73" s="6">
        <v>0</v>
      </c>
      <c r="C73" s="6">
        <v>0</v>
      </c>
      <c r="D73" s="6">
        <v>0</v>
      </c>
      <c r="E73" s="6">
        <v>0</v>
      </c>
      <c r="F73" s="6">
        <v>0</v>
      </c>
      <c r="G73" s="6">
        <v>0</v>
      </c>
      <c r="H73" s="6">
        <v>0</v>
      </c>
      <c r="I73" s="6">
        <v>0</v>
      </c>
      <c r="J73" s="55">
        <v>15323242.480019368</v>
      </c>
      <c r="K73" s="5">
        <f t="shared" si="16"/>
        <v>15323242.480019368</v>
      </c>
    </row>
    <row r="74" spans="1:11" ht="18" customHeight="1">
      <c r="A74" s="4" t="s">
        <v>63</v>
      </c>
      <c r="B74" s="3">
        <v>0</v>
      </c>
      <c r="C74" s="3">
        <v>0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3">
        <v>0</v>
      </c>
      <c r="J74" s="3">
        <v>0</v>
      </c>
      <c r="K74" s="2">
        <f>SUM(B74:J74)</f>
        <v>0</v>
      </c>
    </row>
    <row r="75" spans="1:10" ht="18" customHeight="1">
      <c r="A75" s="54" t="s">
        <v>73</v>
      </c>
      <c r="B75"/>
      <c r="C75"/>
      <c r="D75"/>
      <c r="E75"/>
      <c r="F75"/>
      <c r="G75"/>
      <c r="H75"/>
      <c r="I75"/>
      <c r="J75"/>
    </row>
    <row r="76" spans="1:3" ht="58.5" customHeight="1">
      <c r="A76" s="64" t="s">
        <v>81</v>
      </c>
      <c r="B76" s="64"/>
      <c r="C76" s="64"/>
    </row>
    <row r="77" ht="18" customHeight="1">
      <c r="A77" s="54" t="s">
        <v>83</v>
      </c>
    </row>
    <row r="78" ht="15.75">
      <c r="A78" s="54" t="s">
        <v>84</v>
      </c>
    </row>
  </sheetData>
  <sheetProtection/>
  <mergeCells count="6">
    <mergeCell ref="A1:K1"/>
    <mergeCell ref="A2:K2"/>
    <mergeCell ref="A4:A6"/>
    <mergeCell ref="B4:J4"/>
    <mergeCell ref="K4:K6"/>
    <mergeCell ref="A76:C7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2024-05-26T20:58:10Z</dcterms:modified>
  <cp:category/>
  <cp:version/>
  <cp:contentType/>
  <cp:contentStatus/>
</cp:coreProperties>
</file>