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<sst xmlns="http://schemas.openxmlformats.org/spreadsheetml/2006/main" count="90" uniqueCount="87">
  <si>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</si>
  <si>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</si>
  <si>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</si>
  <si>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</si>
  <si>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</si>
  <si>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</si>
  <si>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</si>
  <si>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</si>
  <si>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</si>
  <si>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</si>
  <si>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</si>
  <si>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</si>
  <si>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</si>
  <si>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</si>
  <si>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</si>
  <si>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</si>
  <si>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</si>
  <si>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</si>
  <si>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</si>
  <si>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</si>
  <si>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</si>
  <si>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</si>
  <si>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</si>
  <si>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</si>
  <si>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</si>
  <si>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</si>
  <si>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</si>
  <si>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</si>
  <si>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</si>
  <si>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</si>
  <si>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</si>
  <si>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</si>
  <si>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</si>
  <si>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</si>
  <si>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</si>
  <si>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</si>
  <si>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</si>
  <si>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</si>
  <si>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</si>
  <si>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</si>
  <si>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</si>
  <si>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</si>
  <si>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</si>
  <si>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</si>
  <si>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</si>
  <si>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</si>
  <si>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</si>
  <si>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</si>
  <si>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</si>
  <si>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</si>
  <si>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</si>
  <si>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</si>
  <si>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</si>
  <si>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</si>
  <si>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</si>
  <si>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</si>
  <si>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</si>
  <si>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</si>
  <si>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</si>
  <si>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</si>
  <si>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</si>
  <si>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</si>
  <si>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</si>
  <si>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</si>
  <si>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</si>
  <si>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</si>
  <si>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</si>
  <si>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</si>
  <si>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</si>
  <si>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</si>
  <si>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</si>
  <si>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</si>
  <si>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</si>
  <si>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</si>
  <si>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</si>
  <si>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</si>
  <si>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</si>
  <si>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</si>
  <si>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</si>
  <si>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</si>
  <si>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</si>
  <si>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</si>
  <si>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</si>
  <si>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</si>
  <si>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25/04/24 - VENCIMENTO 03/05/24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</si>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</sst>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410472</v>
      </c>
      <c r="C7" s="9">
        <f t="shared" si="0"/>
        <v>270992</v>
      </c>
      <c r="D7" s="9">
        <f t="shared" si="0"/>
        <v>247049</v>
      </c>
      <c r="E7" s="9">
        <f t="shared" si="0"/>
        <v>71710</v>
      </c>
      <c r="F7" s="9">
        <f t="shared" si="0"/>
        <v>247434</v>
      </c>
      <c r="G7" s="9">
        <f t="shared" si="0"/>
        <v>400052</v>
      </c>
      <c r="H7" s="9">
        <f t="shared" si="0"/>
        <v>50876</v>
      </c>
      <c r="I7" s="9">
        <f t="shared" si="0"/>
        <v>318488</v>
      </c>
      <c r="J7" s="9">
        <f t="shared" si="0"/>
        <v>221334</v>
      </c>
      <c r="K7" s="9">
        <f t="shared" si="0"/>
        <v>323323</v>
      </c>
      <c r="L7" s="9">
        <f t="shared" si="0"/>
        <v>255391</v>
      </c>
      <c r="M7" s="9">
        <f t="shared" si="0"/>
        <v>142211</v>
      </c>
      <c r="N7" s="9">
        <f t="shared" si="0"/>
        <v>83970</v>
      </c>
      <c r="O7" s="9">
        <f t="shared" si="0"/>
        <v>3043302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9117</v>
      </c>
      <c r="C8" s="11">
        <f t="shared" si="1"/>
        <v>8627</v>
      </c>
      <c r="D8" s="11">
        <f t="shared" si="1"/>
        <v>4686</v>
      </c>
      <c r="E8" s="11">
        <f t="shared" si="1"/>
        <v>1707</v>
      </c>
      <c r="F8" s="11">
        <f t="shared" si="1"/>
        <v>5975</v>
      </c>
      <c r="G8" s="11">
        <f t="shared" si="1"/>
        <v>11470</v>
      </c>
      <c r="H8" s="11">
        <f t="shared" si="1"/>
        <v>1668</v>
      </c>
      <c r="I8" s="11">
        <f t="shared" si="1"/>
        <v>12987</v>
      </c>
      <c r="J8" s="11">
        <f t="shared" si="1"/>
        <v>7058</v>
      </c>
      <c r="K8" s="11">
        <f t="shared" si="1"/>
        <v>3868</v>
      </c>
      <c r="L8" s="11">
        <f t="shared" si="1"/>
        <v>2807</v>
      </c>
      <c r="M8" s="11">
        <f t="shared" si="1"/>
        <v>5207</v>
      </c>
      <c r="N8" s="11">
        <f t="shared" si="1"/>
        <v>3045</v>
      </c>
      <c r="O8" s="11">
        <f t="shared" si="1"/>
        <v>78222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9117</v>
      </c>
      <c r="C9" s="11">
        <v>8627</v>
      </c>
      <c r="D9" s="11">
        <v>4686</v>
      </c>
      <c r="E9" s="11">
        <v>1707</v>
      </c>
      <c r="F9" s="11">
        <v>5975</v>
      </c>
      <c r="G9" s="11">
        <v>11470</v>
      </c>
      <c r="H9" s="11">
        <v>1668</v>
      </c>
      <c r="I9" s="11">
        <v>12987</v>
      </c>
      <c r="J9" s="11">
        <v>7058</v>
      </c>
      <c r="K9" s="11">
        <v>3868</v>
      </c>
      <c r="L9" s="11">
        <v>2806</v>
      </c>
      <c r="M9" s="11">
        <v>5207</v>
      </c>
      <c r="N9" s="11">
        <v>3027</v>
      </c>
      <c r="O9" s="11">
        <f>SUM(B9:N9)</f>
        <v>78203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18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401355</v>
      </c>
      <c r="C11" s="13">
        <v>262365</v>
      </c>
      <c r="D11" s="13">
        <v>242363</v>
      </c>
      <c r="E11" s="13">
        <v>70003</v>
      </c>
      <c r="F11" s="13">
        <v>241459</v>
      </c>
      <c r="G11" s="13">
        <v>388582</v>
      </c>
      <c r="H11" s="13">
        <v>49208</v>
      </c>
      <c r="I11" s="13">
        <v>305501</v>
      </c>
      <c r="J11" s="13">
        <v>214276</v>
      </c>
      <c r="K11" s="13">
        <v>319455</v>
      </c>
      <c r="L11" s="13">
        <v>252584</v>
      </c>
      <c r="M11" s="13">
        <v>137004</v>
      </c>
      <c r="N11" s="13">
        <v>80925</v>
      </c>
      <c r="O11" s="11">
        <f>SUM(B11:N11)</f>
        <v>2965080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28567</v>
      </c>
      <c r="C12" s="13">
        <v>23949</v>
      </c>
      <c r="D12" s="13">
        <v>17846</v>
      </c>
      <c r="E12" s="13">
        <v>7515</v>
      </c>
      <c r="F12" s="13">
        <v>21617</v>
      </c>
      <c r="G12" s="13">
        <v>36775</v>
      </c>
      <c r="H12" s="13">
        <v>4995</v>
      </c>
      <c r="I12" s="13">
        <v>29120</v>
      </c>
      <c r="J12" s="13">
        <v>18411</v>
      </c>
      <c r="K12" s="13">
        <v>21042</v>
      </c>
      <c r="L12" s="13">
        <v>16831</v>
      </c>
      <c r="M12" s="13">
        <v>7035</v>
      </c>
      <c r="N12" s="13">
        <v>3472</v>
      </c>
      <c r="O12" s="11">
        <f>SUM(B12:N12)</f>
        <v>237175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372788</v>
      </c>
      <c r="C13" s="15">
        <f t="shared" si="2"/>
        <v>238416</v>
      </c>
      <c r="D13" s="15">
        <f t="shared" si="2"/>
        <v>224517</v>
      </c>
      <c r="E13" s="15">
        <f t="shared" si="2"/>
        <v>62488</v>
      </c>
      <c r="F13" s="15">
        <f t="shared" si="2"/>
        <v>219842</v>
      </c>
      <c r="G13" s="15">
        <f t="shared" si="2"/>
        <v>351807</v>
      </c>
      <c r="H13" s="15">
        <f t="shared" si="2"/>
        <v>44213</v>
      </c>
      <c r="I13" s="15">
        <f t="shared" si="2"/>
        <v>276381</v>
      </c>
      <c r="J13" s="15">
        <f t="shared" si="2"/>
        <v>195865</v>
      </c>
      <c r="K13" s="15">
        <f t="shared" si="2"/>
        <v>298413</v>
      </c>
      <c r="L13" s="15">
        <f t="shared" si="2"/>
        <v>235753</v>
      </c>
      <c r="M13" s="15">
        <f t="shared" si="2"/>
        <v>129969</v>
      </c>
      <c r="N13" s="15">
        <f t="shared" si="2"/>
        <v>77453</v>
      </c>
      <c r="O13" s="11">
        <f>SUM(B13:N13)</f>
        <v>2727905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1.145526119026955</v>
      </c>
      <c r="C18" s="19">
        <v>1.237609565902365</v>
      </c>
      <c r="D18" s="19">
        <v>1.406582906087648</v>
      </c>
      <c r="E18" s="19">
        <v>0.838289325992657</v>
      </c>
      <c r="F18" s="19">
        <v>1.290587943942768</v>
      </c>
      <c r="G18" s="19">
        <v>1.345027046783237</v>
      </c>
      <c r="H18" s="19">
        <v>1.49388478557537</v>
      </c>
      <c r="I18" s="19">
        <v>1.113786834184741</v>
      </c>
      <c r="J18" s="19">
        <v>1.307228003777566</v>
      </c>
      <c r="K18" s="19">
        <v>1.165667971172558</v>
      </c>
      <c r="L18" s="19">
        <v>1.213301411222621</v>
      </c>
      <c r="M18" s="19">
        <v>1.122686143843343</v>
      </c>
      <c r="N18" s="19">
        <v>1.080845483925587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1519898.66</v>
      </c>
      <c r="C20" s="24">
        <f aca="true" t="shared" si="3" ref="C20:O20">SUM(C21:C32)</f>
        <v>1096188.74</v>
      </c>
      <c r="D20" s="24">
        <f t="shared" si="3"/>
        <v>983445.1000000002</v>
      </c>
      <c r="E20" s="24">
        <f t="shared" si="3"/>
        <v>298650.80999999994</v>
      </c>
      <c r="F20" s="24">
        <f t="shared" si="3"/>
        <v>1060902.88</v>
      </c>
      <c r="G20" s="24">
        <f t="shared" si="3"/>
        <v>1484218.8199999998</v>
      </c>
      <c r="H20" s="24">
        <f t="shared" si="3"/>
        <v>294792.5</v>
      </c>
      <c r="I20" s="24">
        <f t="shared" si="3"/>
        <v>1181674.7699999998</v>
      </c>
      <c r="J20" s="24">
        <f t="shared" si="3"/>
        <v>948388.01</v>
      </c>
      <c r="K20" s="24">
        <f t="shared" si="3"/>
        <v>1273732.87</v>
      </c>
      <c r="L20" s="24">
        <f t="shared" si="3"/>
        <v>1138710.18</v>
      </c>
      <c r="M20" s="24">
        <f t="shared" si="3"/>
        <v>661133.55</v>
      </c>
      <c r="N20" s="24">
        <f t="shared" si="3"/>
        <v>338138.97000000003</v>
      </c>
      <c r="O20" s="24">
        <f t="shared" si="3"/>
        <v>12279875.860000001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1211713.34</v>
      </c>
      <c r="C21" s="28">
        <f aca="true" t="shared" si="4" ref="C21:N21">ROUND((C15+C16)*C7,2)</f>
        <v>826417.2</v>
      </c>
      <c r="D21" s="28">
        <f t="shared" si="4"/>
        <v>660732.55</v>
      </c>
      <c r="E21" s="28">
        <f t="shared" si="4"/>
        <v>327642.99</v>
      </c>
      <c r="F21" s="28">
        <f t="shared" si="4"/>
        <v>767020.66</v>
      </c>
      <c r="G21" s="28">
        <f t="shared" si="4"/>
        <v>1020372.63</v>
      </c>
      <c r="H21" s="28">
        <f t="shared" si="4"/>
        <v>174229.95</v>
      </c>
      <c r="I21" s="28">
        <f t="shared" si="4"/>
        <v>964413.51</v>
      </c>
      <c r="J21" s="28">
        <f t="shared" si="4"/>
        <v>674116.96</v>
      </c>
      <c r="K21" s="28">
        <f t="shared" si="4"/>
        <v>930814.58</v>
      </c>
      <c r="L21" s="28">
        <f t="shared" si="4"/>
        <v>837171.7</v>
      </c>
      <c r="M21" s="28">
        <f t="shared" si="4"/>
        <v>537913.11</v>
      </c>
      <c r="N21" s="28">
        <f t="shared" si="4"/>
        <v>286900.3</v>
      </c>
      <c r="O21" s="28">
        <f aca="true" t="shared" si="5" ref="O21:O29">SUM(B21:N21)</f>
        <v>9219459.48</v>
      </c>
    </row>
    <row r="22" spans="1:23" ht="18.75" customHeight="1">
      <c r="A22" s="26" t="s">
        <v>33</v>
      </c>
      <c r="B22" s="28">
        <f>IF(B18&lt;&gt;0,ROUND((B18-1)*B21,2),0)</f>
        <v>176335.94</v>
      </c>
      <c r="C22" s="28">
        <f aca="true" t="shared" si="6" ref="C22:N22">IF(C18&lt;&gt;0,ROUND((C18-1)*C21,2),0)</f>
        <v>196364.63</v>
      </c>
      <c r="D22" s="28">
        <f t="shared" si="6"/>
        <v>268642.56</v>
      </c>
      <c r="E22" s="28">
        <f t="shared" si="6"/>
        <v>-52983.37</v>
      </c>
      <c r="F22" s="28">
        <f t="shared" si="6"/>
        <v>222886.96</v>
      </c>
      <c r="G22" s="28">
        <f t="shared" si="6"/>
        <v>352056.16</v>
      </c>
      <c r="H22" s="28">
        <f t="shared" si="6"/>
        <v>86049.52</v>
      </c>
      <c r="I22" s="28">
        <f t="shared" si="6"/>
        <v>109737.56</v>
      </c>
      <c r="J22" s="28">
        <f t="shared" si="6"/>
        <v>207107.61</v>
      </c>
      <c r="K22" s="28">
        <f t="shared" si="6"/>
        <v>154206.16</v>
      </c>
      <c r="L22" s="28">
        <f t="shared" si="6"/>
        <v>178569.91</v>
      </c>
      <c r="M22" s="28">
        <f t="shared" si="6"/>
        <v>65994.49</v>
      </c>
      <c r="N22" s="28">
        <f t="shared" si="6"/>
        <v>23194.59</v>
      </c>
      <c r="O22" s="28">
        <f t="shared" si="5"/>
        <v>1988162.7199999997</v>
      </c>
      <c r="W22" s="51"/>
    </row>
    <row r="23" spans="1:15" ht="18.75" customHeight="1">
      <c r="A23" s="26" t="s">
        <v>34</v>
      </c>
      <c r="B23" s="28">
        <v>67602.91</v>
      </c>
      <c r="C23" s="28">
        <v>43982.64</v>
      </c>
      <c r="D23" s="28">
        <v>31255.02</v>
      </c>
      <c r="E23" s="28">
        <v>12083.92</v>
      </c>
      <c r="F23" s="28">
        <v>40956.31</v>
      </c>
      <c r="G23" s="28">
        <v>65916.95</v>
      </c>
      <c r="H23" s="28">
        <v>8307.1</v>
      </c>
      <c r="I23" s="28">
        <v>47293.64</v>
      </c>
      <c r="J23" s="28">
        <v>37868.54</v>
      </c>
      <c r="K23" s="28">
        <v>53011.85</v>
      </c>
      <c r="L23" s="28">
        <v>49304.3</v>
      </c>
      <c r="M23" s="28">
        <v>25315.99</v>
      </c>
      <c r="N23" s="28">
        <v>15443.37</v>
      </c>
      <c r="O23" s="28">
        <f t="shared" si="5"/>
        <v>498342.5399999999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1170.52</v>
      </c>
      <c r="C26" s="28">
        <v>858.19</v>
      </c>
      <c r="D26" s="28">
        <v>773.78</v>
      </c>
      <c r="E26" s="28">
        <v>230.73</v>
      </c>
      <c r="F26" s="28">
        <v>830.05</v>
      </c>
      <c r="G26" s="28">
        <v>1156.45</v>
      </c>
      <c r="H26" s="28">
        <v>216.66</v>
      </c>
      <c r="I26" s="28">
        <v>903.21</v>
      </c>
      <c r="J26" s="28">
        <v>740.01</v>
      </c>
      <c r="K26" s="28">
        <v>987.62</v>
      </c>
      <c r="L26" s="28">
        <v>880.7</v>
      </c>
      <c r="M26" s="28">
        <v>506.47</v>
      </c>
      <c r="N26" s="28">
        <v>261.71</v>
      </c>
      <c r="O26" s="28">
        <f t="shared" si="5"/>
        <v>9516.099999999999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921.24</v>
      </c>
      <c r="H27" s="28">
        <v>169.03</v>
      </c>
      <c r="I27" s="28">
        <v>714.22</v>
      </c>
      <c r="J27" s="28">
        <v>673.34</v>
      </c>
      <c r="K27" s="28">
        <v>891.65</v>
      </c>
      <c r="L27" s="28">
        <v>778.96</v>
      </c>
      <c r="M27" s="28">
        <v>439.5</v>
      </c>
      <c r="N27" s="28">
        <v>231.02</v>
      </c>
      <c r="O27" s="28">
        <f t="shared" si="5"/>
        <v>8174.39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409.97</v>
      </c>
      <c r="L28" s="28">
        <v>363.32</v>
      </c>
      <c r="M28" s="28">
        <v>205.64</v>
      </c>
      <c r="N28" s="28">
        <v>107.75</v>
      </c>
      <c r="O28" s="28">
        <f t="shared" si="5"/>
        <v>3809.96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23782.2</v>
      </c>
      <c r="D29" s="28">
        <v>19224.75</v>
      </c>
      <c r="E29" s="28">
        <v>9545.9</v>
      </c>
      <c r="F29" s="28">
        <v>26386.25</v>
      </c>
      <c r="G29" s="28">
        <v>41536.66</v>
      </c>
      <c r="H29" s="28">
        <v>23912.35</v>
      </c>
      <c r="I29" s="28">
        <v>54623.4</v>
      </c>
      <c r="J29" s="28">
        <v>25733.85</v>
      </c>
      <c r="K29" s="28">
        <v>40604.03</v>
      </c>
      <c r="L29" s="28">
        <v>40502.23</v>
      </c>
      <c r="M29" s="28">
        <v>28929.3</v>
      </c>
      <c r="N29" s="28">
        <v>10171.18</v>
      </c>
      <c r="O29" s="28">
        <f t="shared" si="5"/>
        <v>402857.8999999999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86909.15</v>
      </c>
      <c r="L30" s="28">
        <v>29310.01</v>
      </c>
      <c r="M30" s="28">
        <v>0</v>
      </c>
      <c r="N30" s="28">
        <v>0</v>
      </c>
      <c r="O30" s="28">
        <f>SUM(B30:N30)</f>
        <v>116219.15999999999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>SUM(B31:N31)</f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-40114.8</v>
      </c>
      <c r="C33" s="28">
        <f aca="true" t="shared" si="7" ref="C33:O33">+C34+C36+C49+C50+C51+C56-C57</f>
        <v>-37958.8</v>
      </c>
      <c r="D33" s="28">
        <f t="shared" si="7"/>
        <v>-20618.4</v>
      </c>
      <c r="E33" s="28">
        <f t="shared" si="7"/>
        <v>-7510.8</v>
      </c>
      <c r="F33" s="28">
        <f t="shared" si="7"/>
        <v>-26290</v>
      </c>
      <c r="G33" s="28">
        <f t="shared" si="7"/>
        <v>-50468</v>
      </c>
      <c r="H33" s="28">
        <f t="shared" si="7"/>
        <v>-7339.2</v>
      </c>
      <c r="I33" s="28">
        <f t="shared" si="7"/>
        <v>212857.2</v>
      </c>
      <c r="J33" s="28">
        <f t="shared" si="7"/>
        <v>-31055.2</v>
      </c>
      <c r="K33" s="28">
        <f t="shared" si="7"/>
        <v>387980.8</v>
      </c>
      <c r="L33" s="28">
        <f t="shared" si="7"/>
        <v>356653.6</v>
      </c>
      <c r="M33" s="28">
        <f t="shared" si="7"/>
        <v>-22910.8</v>
      </c>
      <c r="N33" s="28">
        <f t="shared" si="7"/>
        <v>-13318.8</v>
      </c>
      <c r="O33" s="28">
        <f t="shared" si="7"/>
        <v>699906.8</v>
      </c>
    </row>
    <row r="34" spans="1:15" ht="18.75" customHeight="1">
      <c r="A34" s="26" t="s">
        <v>38</v>
      </c>
      <c r="B34" s="29">
        <f>+B35</f>
        <v>-40114.8</v>
      </c>
      <c r="C34" s="29">
        <f>+C35</f>
        <v>-37958.8</v>
      </c>
      <c r="D34" s="29">
        <f aca="true" t="shared" si="8" ref="D34:O34">+D35</f>
        <v>-20618.4</v>
      </c>
      <c r="E34" s="29">
        <f t="shared" si="8"/>
        <v>-7510.8</v>
      </c>
      <c r="F34" s="29">
        <f t="shared" si="8"/>
        <v>-26290</v>
      </c>
      <c r="G34" s="29">
        <f t="shared" si="8"/>
        <v>-50468</v>
      </c>
      <c r="H34" s="29">
        <f t="shared" si="8"/>
        <v>-7339.2</v>
      </c>
      <c r="I34" s="29">
        <f t="shared" si="8"/>
        <v>-57142.8</v>
      </c>
      <c r="J34" s="29">
        <f t="shared" si="8"/>
        <v>-31055.2</v>
      </c>
      <c r="K34" s="29">
        <f t="shared" si="8"/>
        <v>-17019.2</v>
      </c>
      <c r="L34" s="29">
        <f t="shared" si="8"/>
        <v>-12346.4</v>
      </c>
      <c r="M34" s="29">
        <f t="shared" si="8"/>
        <v>-22910.8</v>
      </c>
      <c r="N34" s="29">
        <f t="shared" si="8"/>
        <v>-13318.8</v>
      </c>
      <c r="O34" s="29">
        <f t="shared" si="8"/>
        <v>-344093.2</v>
      </c>
    </row>
    <row r="35" spans="1:26" ht="18.75" customHeight="1">
      <c r="A35" s="27" t="s">
        <v>39</v>
      </c>
      <c r="B35" s="16">
        <f>ROUND((-B9)*$G$3,2)</f>
        <v>-40114.8</v>
      </c>
      <c r="C35" s="16">
        <f aca="true" t="shared" si="9" ref="C35:N35">ROUND((-C9)*$G$3,2)</f>
        <v>-37958.8</v>
      </c>
      <c r="D35" s="16">
        <f t="shared" si="9"/>
        <v>-20618.4</v>
      </c>
      <c r="E35" s="16">
        <f t="shared" si="9"/>
        <v>-7510.8</v>
      </c>
      <c r="F35" s="16">
        <f t="shared" si="9"/>
        <v>-26290</v>
      </c>
      <c r="G35" s="16">
        <f t="shared" si="9"/>
        <v>-50468</v>
      </c>
      <c r="H35" s="16">
        <f t="shared" si="9"/>
        <v>-7339.2</v>
      </c>
      <c r="I35" s="16">
        <f t="shared" si="9"/>
        <v>-57142.8</v>
      </c>
      <c r="J35" s="16">
        <f t="shared" si="9"/>
        <v>-31055.2</v>
      </c>
      <c r="K35" s="16">
        <f t="shared" si="9"/>
        <v>-17019.2</v>
      </c>
      <c r="L35" s="16">
        <f t="shared" si="9"/>
        <v>-12346.4</v>
      </c>
      <c r="M35" s="16">
        <f t="shared" si="9"/>
        <v>-22910.8</v>
      </c>
      <c r="N35" s="16">
        <f t="shared" si="9"/>
        <v>-13318.8</v>
      </c>
      <c r="O35" s="30">
        <f aca="true" t="shared" si="10" ref="O35:O57">SUM(B35:N35)</f>
        <v>-344093.2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270000</v>
      </c>
      <c r="J36" s="29">
        <f t="shared" si="11"/>
        <v>0</v>
      </c>
      <c r="K36" s="29">
        <f t="shared" si="11"/>
        <v>405000</v>
      </c>
      <c r="L36" s="29">
        <f t="shared" si="11"/>
        <v>369000</v>
      </c>
      <c r="M36" s="29">
        <f t="shared" si="11"/>
        <v>0</v>
      </c>
      <c r="N36" s="29">
        <f t="shared" si="11"/>
        <v>0</v>
      </c>
      <c r="O36" s="29">
        <f t="shared" si="11"/>
        <v>1044000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1179000</v>
      </c>
      <c r="J42" s="31">
        <v>0</v>
      </c>
      <c r="K42" s="31">
        <v>1494000</v>
      </c>
      <c r="L42" s="31">
        <v>1359000</v>
      </c>
      <c r="M42" s="31">
        <v>0</v>
      </c>
      <c r="N42" s="31">
        <v>0</v>
      </c>
      <c r="O42" s="31">
        <f t="shared" si="10"/>
        <v>4032000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1479783.8599999999</v>
      </c>
      <c r="C55" s="34">
        <f aca="true" t="shared" si="13" ref="C55:N55">+C20+C33</f>
        <v>1058229.94</v>
      </c>
      <c r="D55" s="34">
        <f t="shared" si="13"/>
        <v>962826.7000000002</v>
      </c>
      <c r="E55" s="34">
        <f t="shared" si="13"/>
        <v>291140.00999999995</v>
      </c>
      <c r="F55" s="34">
        <f t="shared" si="13"/>
        <v>1034612.8799999999</v>
      </c>
      <c r="G55" s="34">
        <f t="shared" si="13"/>
        <v>1433750.8199999998</v>
      </c>
      <c r="H55" s="34">
        <f t="shared" si="13"/>
        <v>287453.3</v>
      </c>
      <c r="I55" s="34">
        <f t="shared" si="13"/>
        <v>1394531.9699999997</v>
      </c>
      <c r="J55" s="34">
        <f t="shared" si="13"/>
        <v>917332.81</v>
      </c>
      <c r="K55" s="34">
        <f t="shared" si="13"/>
        <v>1661713.6700000002</v>
      </c>
      <c r="L55" s="34">
        <f t="shared" si="13"/>
        <v>1495363.7799999998</v>
      </c>
      <c r="M55" s="34">
        <f t="shared" si="13"/>
        <v>638222.75</v>
      </c>
      <c r="N55" s="34">
        <f t="shared" si="13"/>
        <v>324820.17000000004</v>
      </c>
      <c r="O55" s="34">
        <f>SUM(B55:N55)</f>
        <v>12979782.659999998</v>
      </c>
      <c r="P55" s="41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1479783.8699999999</v>
      </c>
      <c r="C61" s="42">
        <f t="shared" si="14"/>
        <v>1058229.94</v>
      </c>
      <c r="D61" s="42">
        <f t="shared" si="14"/>
        <v>962826.7</v>
      </c>
      <c r="E61" s="42">
        <f t="shared" si="14"/>
        <v>291140.01</v>
      </c>
      <c r="F61" s="42">
        <f t="shared" si="14"/>
        <v>1034612.87</v>
      </c>
      <c r="G61" s="42">
        <f t="shared" si="14"/>
        <v>1433750.82</v>
      </c>
      <c r="H61" s="42">
        <f t="shared" si="14"/>
        <v>287453.3</v>
      </c>
      <c r="I61" s="42">
        <f t="shared" si="14"/>
        <v>1394531.97</v>
      </c>
      <c r="J61" s="42">
        <f t="shared" si="14"/>
        <v>917332.81</v>
      </c>
      <c r="K61" s="42">
        <f t="shared" si="14"/>
        <v>1661713.68</v>
      </c>
      <c r="L61" s="42">
        <f t="shared" si="14"/>
        <v>1495363.77</v>
      </c>
      <c r="M61" s="42">
        <f t="shared" si="14"/>
        <v>638222.74</v>
      </c>
      <c r="N61" s="42">
        <f t="shared" si="14"/>
        <v>324820.17</v>
      </c>
      <c r="O61" s="34">
        <f t="shared" si="14"/>
        <v>12979782.649999999</v>
      </c>
      <c r="Q61"/>
    </row>
    <row r="62" spans="1:18" ht="18.75" customHeight="1">
      <c r="A62" s="26" t="s">
        <v>54</v>
      </c>
      <c r="B62" s="42">
        <v>1216736.43</v>
      </c>
      <c r="C62" s="42">
        <v>758240.1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1974976.5299999998</v>
      </c>
      <c r="P62"/>
      <c r="Q62"/>
      <c r="R62" s="41"/>
    </row>
    <row r="63" spans="1:16" ht="18.75" customHeight="1">
      <c r="A63" s="26" t="s">
        <v>55</v>
      </c>
      <c r="B63" s="42">
        <v>263047.44</v>
      </c>
      <c r="C63" s="42">
        <v>299989.84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563037.28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962826.7</v>
      </c>
      <c r="E64" s="43">
        <v>0</v>
      </c>
      <c r="F64" s="43">
        <v>0</v>
      </c>
      <c r="G64" s="43">
        <v>0</v>
      </c>
      <c r="H64" s="42">
        <v>287453.3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1250280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291140.01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291140.01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1034612.87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1034612.87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1433750.82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1433750.82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1394531.97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1394531.97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917332.81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917332.81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1661713.68</v>
      </c>
      <c r="L70" s="29">
        <v>1495363.77</v>
      </c>
      <c r="M70" s="43">
        <v>0</v>
      </c>
      <c r="N70" s="43">
        <v>0</v>
      </c>
      <c r="O70" s="34">
        <f t="shared" si="15"/>
        <v>3157077.45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638222.74</v>
      </c>
      <c r="N71" s="43">
        <v>0</v>
      </c>
      <c r="O71" s="34">
        <f t="shared" si="15"/>
        <v>638222.74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324820.17</v>
      </c>
      <c r="O72" s="46">
        <f t="shared" si="15"/>
        <v>324820.17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2024-05-03T20:23:10Z</dcterms:modified>
  <cp:category/>
  <cp:version/>
  <cp:contentType/>
  <cp:contentStatus/>
</cp:coreProperties>
</file>